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NAPI\ORCAMENTOS\REFORMA E AMPLIACAO UBS\"/>
    </mc:Choice>
  </mc:AlternateContent>
  <xr:revisionPtr revIDLastSave="0" documentId="13_ncr:1_{20AEB819-8FDF-46EB-8947-CDDE3B9D5673}" xr6:coauthVersionLast="47" xr6:coauthVersionMax="47" xr10:uidLastSave="{00000000-0000-0000-0000-000000000000}"/>
  <bookViews>
    <workbookView xWindow="-108" yWindow="-108" windowWidth="23256" windowHeight="12576" activeTab="1" xr2:uid="{9C7C3DEF-4504-431E-A846-47CD7F0835E0}"/>
  </bookViews>
  <sheets>
    <sheet name="proposta" sheetId="2" r:id="rId1"/>
    <sheet name="orcamento" sheetId="1" r:id="rId2"/>
    <sheet name="CRONOGRAMA" sheetId="3" r:id="rId3"/>
  </sheets>
  <externalReferences>
    <externalReference r:id="rId4"/>
  </externalReferences>
  <definedNames>
    <definedName name="_xlnm.Database">TEXT(Import.DataBase,"mm-aaaa")</definedName>
    <definedName name="Import.DataBase">[1]DADOS!$A$38</definedName>
    <definedName name="Referencia.Descricao">IF(ISNUMBER([1]PO!linhaSINAPIxls),INDEX(INDIRECT("'[Referência "&amp;_xlnm.Database&amp;".xls]Banco'!$b:$g"),[1]PO!linhaSINAPIxls,3),"")</definedName>
    <definedName name="_xlnm.Print_Titles" localSheetId="2">CRONOGRAMA!$8:$8</definedName>
    <definedName name="_xlnm.Print_Titles" localSheetId="1">orcamento!$8:$8</definedName>
    <definedName name="_xlnm.Print_Titles" localSheetId="0">proposta!#REF!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3" l="1"/>
  <c r="C24" i="3"/>
  <c r="D24" i="3" s="1"/>
  <c r="D26" i="3"/>
  <c r="F26" i="3"/>
  <c r="F27" i="3" s="1"/>
  <c r="H26" i="3"/>
  <c r="J26" i="3"/>
  <c r="L26" i="3"/>
  <c r="M26" i="3"/>
  <c r="C22" i="3"/>
  <c r="F22" i="3" s="1"/>
  <c r="C20" i="3"/>
  <c r="J20" i="3" s="1"/>
  <c r="C18" i="3"/>
  <c r="J18" i="3" s="1"/>
  <c r="C16" i="3"/>
  <c r="C14" i="3"/>
  <c r="F14" i="3" s="1"/>
  <c r="C12" i="3"/>
  <c r="C10" i="3"/>
  <c r="H10" i="3" s="1"/>
  <c r="H10" i="2"/>
  <c r="J10" i="2"/>
  <c r="K10" i="2" s="1"/>
  <c r="H11" i="2"/>
  <c r="J11" i="2"/>
  <c r="H12" i="2"/>
  <c r="J12" i="2"/>
  <c r="K14" i="2"/>
  <c r="H15" i="2"/>
  <c r="J15" i="2"/>
  <c r="H16" i="2"/>
  <c r="J16" i="2"/>
  <c r="H17" i="2"/>
  <c r="J17" i="2"/>
  <c r="H18" i="2"/>
  <c r="J18" i="2"/>
  <c r="H19" i="2"/>
  <c r="K19" i="2" s="1"/>
  <c r="J19" i="2"/>
  <c r="H20" i="2"/>
  <c r="J20" i="2"/>
  <c r="K20" i="2" s="1"/>
  <c r="H21" i="2"/>
  <c r="J21" i="2"/>
  <c r="H22" i="2"/>
  <c r="J22" i="2"/>
  <c r="H23" i="2"/>
  <c r="J23" i="2"/>
  <c r="H24" i="2"/>
  <c r="J24" i="2"/>
  <c r="K24" i="2" s="1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4" i="2"/>
  <c r="J34" i="2"/>
  <c r="H35" i="2"/>
  <c r="J35" i="2"/>
  <c r="H36" i="2"/>
  <c r="J36" i="2"/>
  <c r="K36" i="2" s="1"/>
  <c r="H37" i="2"/>
  <c r="J37" i="2"/>
  <c r="H38" i="2"/>
  <c r="J38" i="2"/>
  <c r="K38" i="2" s="1"/>
  <c r="H39" i="2"/>
  <c r="J39" i="2"/>
  <c r="H40" i="2"/>
  <c r="J40" i="2"/>
  <c r="H41" i="2"/>
  <c r="J41" i="2"/>
  <c r="K41" i="2" s="1"/>
  <c r="H42" i="2"/>
  <c r="J42" i="2"/>
  <c r="K42" i="2" s="1"/>
  <c r="H43" i="2"/>
  <c r="J43" i="2"/>
  <c r="K43" i="2" s="1"/>
  <c r="H44" i="2"/>
  <c r="K44" i="2" s="1"/>
  <c r="J44" i="2"/>
  <c r="H46" i="2"/>
  <c r="J46" i="2"/>
  <c r="H47" i="2"/>
  <c r="J47" i="2"/>
  <c r="H48" i="2"/>
  <c r="J48" i="2"/>
  <c r="H49" i="2"/>
  <c r="J49" i="2"/>
  <c r="H50" i="2"/>
  <c r="J50" i="2"/>
  <c r="H51" i="2"/>
  <c r="J51" i="2"/>
  <c r="H52" i="2"/>
  <c r="J52" i="2"/>
  <c r="H53" i="2"/>
  <c r="J53" i="2"/>
  <c r="K53" i="2"/>
  <c r="H54" i="2"/>
  <c r="J54" i="2"/>
  <c r="H55" i="2"/>
  <c r="J55" i="2"/>
  <c r="K55" i="2" s="1"/>
  <c r="H56" i="2"/>
  <c r="J56" i="2"/>
  <c r="H57" i="2"/>
  <c r="J57" i="2"/>
  <c r="H58" i="2"/>
  <c r="K58" i="2" s="1"/>
  <c r="J58" i="2"/>
  <c r="H59" i="2"/>
  <c r="J59" i="2"/>
  <c r="K59" i="2" s="1"/>
  <c r="H60" i="2"/>
  <c r="J60" i="2"/>
  <c r="H61" i="2"/>
  <c r="J61" i="2"/>
  <c r="K61" i="2" s="1"/>
  <c r="H62" i="2"/>
  <c r="J62" i="2"/>
  <c r="H63" i="2"/>
  <c r="J63" i="2"/>
  <c r="H64" i="2"/>
  <c r="J64" i="2"/>
  <c r="K64" i="2" s="1"/>
  <c r="H65" i="2"/>
  <c r="J65" i="2"/>
  <c r="H66" i="2"/>
  <c r="J66" i="2"/>
  <c r="H68" i="2"/>
  <c r="J68" i="2"/>
  <c r="H69" i="2"/>
  <c r="J69" i="2"/>
  <c r="K69" i="2" s="1"/>
  <c r="H70" i="2"/>
  <c r="J70" i="2"/>
  <c r="H71" i="2"/>
  <c r="J71" i="2"/>
  <c r="H72" i="2"/>
  <c r="J72" i="2"/>
  <c r="H73" i="2"/>
  <c r="J73" i="2"/>
  <c r="H75" i="2"/>
  <c r="J75" i="2"/>
  <c r="H76" i="2"/>
  <c r="J76" i="2"/>
  <c r="H77" i="2"/>
  <c r="J77" i="2"/>
  <c r="H78" i="2"/>
  <c r="K78" i="2" s="1"/>
  <c r="J78" i="2"/>
  <c r="H79" i="2"/>
  <c r="J79" i="2"/>
  <c r="H80" i="2"/>
  <c r="J80" i="2"/>
  <c r="H81" i="2"/>
  <c r="K81" i="2" s="1"/>
  <c r="J81" i="2"/>
  <c r="H82" i="2"/>
  <c r="J82" i="2"/>
  <c r="K82" i="2" s="1"/>
  <c r="H83" i="2"/>
  <c r="J83" i="2"/>
  <c r="K83" i="2" s="1"/>
  <c r="H84" i="2"/>
  <c r="K84" i="2" s="1"/>
  <c r="J84" i="2"/>
  <c r="H85" i="2"/>
  <c r="J85" i="2"/>
  <c r="H86" i="2"/>
  <c r="J86" i="2"/>
  <c r="H87" i="2"/>
  <c r="J87" i="2"/>
  <c r="K87" i="2" s="1"/>
  <c r="H88" i="2"/>
  <c r="J88" i="2"/>
  <c r="H90" i="2"/>
  <c r="J90" i="2"/>
  <c r="K90" i="2" s="1"/>
  <c r="H91" i="2"/>
  <c r="J91" i="2"/>
  <c r="H92" i="2"/>
  <c r="J92" i="2"/>
  <c r="H93" i="2"/>
  <c r="J93" i="2"/>
  <c r="H94" i="2"/>
  <c r="J94" i="2"/>
  <c r="H95" i="2"/>
  <c r="J95" i="2"/>
  <c r="K95" i="2" s="1"/>
  <c r="H96" i="2"/>
  <c r="J96" i="2"/>
  <c r="H97" i="2"/>
  <c r="J97" i="2"/>
  <c r="K97" i="2"/>
  <c r="H98" i="2"/>
  <c r="J98" i="2"/>
  <c r="K98" i="2" s="1"/>
  <c r="H100" i="2"/>
  <c r="J100" i="2"/>
  <c r="H101" i="2"/>
  <c r="J101" i="2"/>
  <c r="H102" i="2"/>
  <c r="J102" i="2"/>
  <c r="K102" i="2" s="1"/>
  <c r="H103" i="2"/>
  <c r="J103" i="2"/>
  <c r="H104" i="2"/>
  <c r="J104" i="2"/>
  <c r="H105" i="2"/>
  <c r="J105" i="2"/>
  <c r="H107" i="2"/>
  <c r="J107" i="2"/>
  <c r="H108" i="2"/>
  <c r="J108" i="2"/>
  <c r="H109" i="2"/>
  <c r="J109" i="2"/>
  <c r="K109" i="2" s="1"/>
  <c r="H110" i="2"/>
  <c r="J110" i="2"/>
  <c r="H111" i="2"/>
  <c r="J111" i="2"/>
  <c r="K111" i="2" s="1"/>
  <c r="H112" i="2"/>
  <c r="J112" i="2"/>
  <c r="H113" i="2"/>
  <c r="J113" i="2"/>
  <c r="H114" i="2"/>
  <c r="J114" i="2"/>
  <c r="H115" i="2"/>
  <c r="J115" i="2"/>
  <c r="H116" i="2"/>
  <c r="J116" i="2"/>
  <c r="H117" i="2"/>
  <c r="J117" i="2"/>
  <c r="J79" i="1"/>
  <c r="H79" i="1"/>
  <c r="J51" i="1"/>
  <c r="H51" i="1"/>
  <c r="J44" i="1"/>
  <c r="H44" i="1"/>
  <c r="J35" i="1"/>
  <c r="J34" i="1"/>
  <c r="H35" i="1"/>
  <c r="H34" i="1"/>
  <c r="J27" i="3"/>
  <c r="J25" i="3"/>
  <c r="J23" i="3"/>
  <c r="L23" i="3" s="1"/>
  <c r="J21" i="3"/>
  <c r="J19" i="3"/>
  <c r="J17" i="3"/>
  <c r="J16" i="3"/>
  <c r="J15" i="3"/>
  <c r="J14" i="3"/>
  <c r="J13" i="3"/>
  <c r="J11" i="3"/>
  <c r="L11" i="3" s="1"/>
  <c r="H23" i="3"/>
  <c r="H21" i="3"/>
  <c r="H19" i="3"/>
  <c r="L19" i="3" s="1"/>
  <c r="H17" i="3"/>
  <c r="H16" i="3"/>
  <c r="H15" i="3"/>
  <c r="H14" i="3"/>
  <c r="H13" i="3"/>
  <c r="F20" i="3"/>
  <c r="F16" i="3"/>
  <c r="D16" i="3"/>
  <c r="M12" i="3"/>
  <c r="M14" i="3"/>
  <c r="M16" i="3"/>
  <c r="M18" i="3"/>
  <c r="M20" i="3"/>
  <c r="M22" i="3"/>
  <c r="M10" i="3"/>
  <c r="D14" i="3"/>
  <c r="D12" i="3"/>
  <c r="H55" i="1"/>
  <c r="F24" i="3" l="1"/>
  <c r="J24" i="3"/>
  <c r="D22" i="3"/>
  <c r="J22" i="3"/>
  <c r="H22" i="3"/>
  <c r="D20" i="3"/>
  <c r="H20" i="3"/>
  <c r="D18" i="3"/>
  <c r="H18" i="3"/>
  <c r="F18" i="3"/>
  <c r="L14" i="3"/>
  <c r="C28" i="3"/>
  <c r="H12" i="3"/>
  <c r="F12" i="3"/>
  <c r="J12" i="3"/>
  <c r="J10" i="3"/>
  <c r="F10" i="3"/>
  <c r="D10" i="3"/>
  <c r="K51" i="1"/>
  <c r="K103" i="2"/>
  <c r="K47" i="2"/>
  <c r="K114" i="2"/>
  <c r="K63" i="2"/>
  <c r="K34" i="2"/>
  <c r="K26" i="2"/>
  <c r="K113" i="2"/>
  <c r="K101" i="2"/>
  <c r="K25" i="2"/>
  <c r="K50" i="2"/>
  <c r="K100" i="2"/>
  <c r="K105" i="2"/>
  <c r="K93" i="2"/>
  <c r="K86" i="2"/>
  <c r="K37" i="2"/>
  <c r="K29" i="2"/>
  <c r="K85" i="2"/>
  <c r="K65" i="2"/>
  <c r="K60" i="2"/>
  <c r="K17" i="2"/>
  <c r="J99" i="2"/>
  <c r="K94" i="2"/>
  <c r="K75" i="2"/>
  <c r="K46" i="2"/>
  <c r="K22" i="2"/>
  <c r="K110" i="2"/>
  <c r="K62" i="2"/>
  <c r="K27" i="2"/>
  <c r="K21" i="2"/>
  <c r="K15" i="2"/>
  <c r="K71" i="2"/>
  <c r="K30" i="2"/>
  <c r="K96" i="2"/>
  <c r="K77" i="2"/>
  <c r="K70" i="2"/>
  <c r="K112" i="2"/>
  <c r="K23" i="2"/>
  <c r="H13" i="2"/>
  <c r="K115" i="2"/>
  <c r="K104" i="2"/>
  <c r="K54" i="2"/>
  <c r="K31" i="2"/>
  <c r="K16" i="2"/>
  <c r="H67" i="2"/>
  <c r="H89" i="2"/>
  <c r="K79" i="2"/>
  <c r="K73" i="2"/>
  <c r="K57" i="2"/>
  <c r="K40" i="2"/>
  <c r="K28" i="2"/>
  <c r="K12" i="2"/>
  <c r="K107" i="2"/>
  <c r="K91" i="2"/>
  <c r="K51" i="2"/>
  <c r="K35" i="2"/>
  <c r="K117" i="2"/>
  <c r="H118" i="2"/>
  <c r="H99" i="2"/>
  <c r="K99" i="2" s="1"/>
  <c r="K66" i="2"/>
  <c r="K39" i="2"/>
  <c r="K18" i="2"/>
  <c r="K11" i="2"/>
  <c r="H106" i="2"/>
  <c r="K106" i="2" s="1"/>
  <c r="H45" i="2"/>
  <c r="K45" i="2" s="1"/>
  <c r="K49" i="2"/>
  <c r="J45" i="2"/>
  <c r="K88" i="2"/>
  <c r="J67" i="2"/>
  <c r="K67" i="2" s="1"/>
  <c r="J13" i="2"/>
  <c r="K72" i="2"/>
  <c r="K48" i="2"/>
  <c r="K108" i="2"/>
  <c r="K52" i="2"/>
  <c r="K68" i="2"/>
  <c r="J32" i="2"/>
  <c r="K92" i="2"/>
  <c r="K56" i="2"/>
  <c r="K116" i="2"/>
  <c r="K76" i="2"/>
  <c r="K80" i="2"/>
  <c r="J118" i="2"/>
  <c r="J106" i="2"/>
  <c r="J74" i="2"/>
  <c r="H74" i="2"/>
  <c r="J89" i="2"/>
  <c r="H32" i="2"/>
  <c r="K79" i="1"/>
  <c r="K34" i="1"/>
  <c r="K44" i="1"/>
  <c r="K35" i="1"/>
  <c r="H10" i="1"/>
  <c r="L21" i="3"/>
  <c r="L13" i="3"/>
  <c r="L16" i="3"/>
  <c r="L15" i="3"/>
  <c r="L17" i="3"/>
  <c r="L18" i="3" l="1"/>
  <c r="L10" i="3"/>
  <c r="L20" i="3"/>
  <c r="J28" i="3"/>
  <c r="L22" i="3"/>
  <c r="K28" i="3"/>
  <c r="L12" i="3"/>
  <c r="D28" i="3"/>
  <c r="E28" i="3" s="1"/>
  <c r="K13" i="2"/>
  <c r="K89" i="2"/>
  <c r="H119" i="2"/>
  <c r="K118" i="2"/>
  <c r="J119" i="2"/>
  <c r="K74" i="2"/>
  <c r="K32" i="2"/>
  <c r="F28" i="3"/>
  <c r="K119" i="2" l="1"/>
  <c r="G28" i="3"/>
  <c r="J20" i="1" l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6" i="1"/>
  <c r="J37" i="1"/>
  <c r="J38" i="1"/>
  <c r="J39" i="1"/>
  <c r="J40" i="1"/>
  <c r="J41" i="1"/>
  <c r="J42" i="1"/>
  <c r="J43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6" i="1"/>
  <c r="H37" i="1"/>
  <c r="H38" i="1"/>
  <c r="H39" i="1"/>
  <c r="H40" i="1"/>
  <c r="H41" i="1"/>
  <c r="H42" i="1"/>
  <c r="H43" i="1"/>
  <c r="H46" i="1"/>
  <c r="H47" i="1"/>
  <c r="H48" i="1"/>
  <c r="H49" i="1"/>
  <c r="H50" i="1"/>
  <c r="H52" i="1"/>
  <c r="H53" i="1"/>
  <c r="H54" i="1"/>
  <c r="H56" i="1"/>
  <c r="H57" i="1"/>
  <c r="H58" i="1"/>
  <c r="H59" i="1"/>
  <c r="H60" i="1"/>
  <c r="H61" i="1"/>
  <c r="H62" i="1"/>
  <c r="H63" i="1"/>
  <c r="H64" i="1"/>
  <c r="H65" i="1"/>
  <c r="H66" i="1"/>
  <c r="H68" i="1"/>
  <c r="H69" i="1"/>
  <c r="H70" i="1"/>
  <c r="H71" i="1"/>
  <c r="H72" i="1"/>
  <c r="H73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90" i="1"/>
  <c r="H91" i="1"/>
  <c r="H92" i="1"/>
  <c r="H93" i="1"/>
  <c r="H94" i="1"/>
  <c r="H95" i="1"/>
  <c r="H96" i="1"/>
  <c r="H97" i="1"/>
  <c r="H98" i="1"/>
  <c r="H100" i="1"/>
  <c r="H101" i="1"/>
  <c r="H102" i="1"/>
  <c r="H103" i="1"/>
  <c r="H104" i="1"/>
  <c r="H105" i="1"/>
  <c r="K105" i="1" s="1"/>
  <c r="H107" i="1"/>
  <c r="H108" i="1"/>
  <c r="H109" i="1"/>
  <c r="H110" i="1"/>
  <c r="H111" i="1"/>
  <c r="H112" i="1"/>
  <c r="H113" i="1"/>
  <c r="H114" i="1"/>
  <c r="H115" i="1"/>
  <c r="H116" i="1"/>
  <c r="H117" i="1"/>
  <c r="J15" i="1"/>
  <c r="H15" i="1"/>
  <c r="J11" i="1"/>
  <c r="J12" i="1"/>
  <c r="H11" i="1"/>
  <c r="H12" i="1"/>
  <c r="K14" i="1"/>
  <c r="J10" i="1"/>
  <c r="K19" i="1" l="1"/>
  <c r="J67" i="1"/>
  <c r="J32" i="1"/>
  <c r="K55" i="1"/>
  <c r="H32" i="1"/>
  <c r="H67" i="1"/>
  <c r="J45" i="1"/>
  <c r="H45" i="1"/>
  <c r="K52" i="1"/>
  <c r="K21" i="1"/>
  <c r="K50" i="1"/>
  <c r="K116" i="1"/>
  <c r="K49" i="1"/>
  <c r="K86" i="1"/>
  <c r="K73" i="1"/>
  <c r="K60" i="1"/>
  <c r="K36" i="1"/>
  <c r="K85" i="1"/>
  <c r="K72" i="1"/>
  <c r="H106" i="1"/>
  <c r="K98" i="1"/>
  <c r="K109" i="1"/>
  <c r="K88" i="1"/>
  <c r="K62" i="1"/>
  <c r="K117" i="1"/>
  <c r="K104" i="1"/>
  <c r="H99" i="1"/>
  <c r="J74" i="1"/>
  <c r="J118" i="1"/>
  <c r="K91" i="1"/>
  <c r="K97" i="1"/>
  <c r="K84" i="1"/>
  <c r="K58" i="1"/>
  <c r="J99" i="1"/>
  <c r="K76" i="1"/>
  <c r="K75" i="1"/>
  <c r="K48" i="1"/>
  <c r="H89" i="1"/>
  <c r="K100" i="1"/>
  <c r="J106" i="1"/>
  <c r="H118" i="1"/>
  <c r="K20" i="1"/>
  <c r="K27" i="1"/>
  <c r="K110" i="1"/>
  <c r="K96" i="1"/>
  <c r="K115" i="1"/>
  <c r="K111" i="1"/>
  <c r="K103" i="1"/>
  <c r="K102" i="1"/>
  <c r="K94" i="1"/>
  <c r="K93" i="1"/>
  <c r="K92" i="1"/>
  <c r="J89" i="1"/>
  <c r="K82" i="1"/>
  <c r="H74" i="1"/>
  <c r="K69" i="1"/>
  <c r="K70" i="1"/>
  <c r="K68" i="1"/>
  <c r="K80" i="1"/>
  <c r="K63" i="1"/>
  <c r="K61" i="1"/>
  <c r="K57" i="1"/>
  <c r="K56" i="1"/>
  <c r="K81" i="1"/>
  <c r="K43" i="1"/>
  <c r="K42" i="1"/>
  <c r="K41" i="1"/>
  <c r="K39" i="1"/>
  <c r="K38" i="1"/>
  <c r="K25" i="1"/>
  <c r="K114" i="1"/>
  <c r="K90" i="1"/>
  <c r="K66" i="1"/>
  <c r="K54" i="1"/>
  <c r="K101" i="1"/>
  <c r="K77" i="1"/>
  <c r="K65" i="1"/>
  <c r="K53" i="1"/>
  <c r="K112" i="1"/>
  <c r="K31" i="1"/>
  <c r="K64" i="1"/>
  <c r="K87" i="1"/>
  <c r="K37" i="1"/>
  <c r="K108" i="1"/>
  <c r="K47" i="1"/>
  <c r="K30" i="1"/>
  <c r="K29" i="1"/>
  <c r="K28" i="1"/>
  <c r="K24" i="1"/>
  <c r="K23" i="1"/>
  <c r="K22" i="1"/>
  <c r="K17" i="1"/>
  <c r="K16" i="1"/>
  <c r="K78" i="1"/>
  <c r="K26" i="1"/>
  <c r="K113" i="1"/>
  <c r="K107" i="1"/>
  <c r="K95" i="1"/>
  <c r="K83" i="1"/>
  <c r="K71" i="1"/>
  <c r="K59" i="1"/>
  <c r="K46" i="1"/>
  <c r="K18" i="1"/>
  <c r="K40" i="1"/>
  <c r="K15" i="1"/>
  <c r="K12" i="1"/>
  <c r="J13" i="1"/>
  <c r="K11" i="1"/>
  <c r="H13" i="1"/>
  <c r="K10" i="1"/>
  <c r="K32" i="1" l="1"/>
  <c r="K45" i="1"/>
  <c r="K67" i="1"/>
  <c r="K106" i="1"/>
  <c r="K74" i="1"/>
  <c r="K89" i="1"/>
  <c r="H119" i="1"/>
  <c r="E122" i="1" s="1"/>
  <c r="J119" i="1"/>
  <c r="E123" i="1" s="1"/>
  <c r="K118" i="1"/>
  <c r="K99" i="1"/>
  <c r="K13" i="1"/>
  <c r="H24" i="3"/>
  <c r="L24" i="3" s="1"/>
  <c r="M24" i="3"/>
  <c r="H25" i="3"/>
  <c r="L25" i="3" s="1"/>
  <c r="H27" i="3"/>
  <c r="L27" i="3" s="1"/>
  <c r="K119" i="1" l="1"/>
  <c r="E121" i="1" s="1"/>
  <c r="H28" i="3"/>
  <c r="I28" i="3" l="1"/>
  <c r="L28" i="3"/>
  <c r="M28" i="3" l="1"/>
</calcChain>
</file>

<file path=xl/sharedStrings.xml><?xml version="1.0" encoding="utf-8"?>
<sst xmlns="http://schemas.openxmlformats.org/spreadsheetml/2006/main" count="1075" uniqueCount="302">
  <si>
    <t>Item</t>
  </si>
  <si>
    <t>Fonte</t>
  </si>
  <si>
    <t>Código</t>
  </si>
  <si>
    <t>Descrição</t>
  </si>
  <si>
    <t>Unidade</t>
  </si>
  <si>
    <t>Quantidade</t>
  </si>
  <si>
    <t/>
  </si>
  <si>
    <t>1.</t>
  </si>
  <si>
    <t>SERIÇOS INICIAIS</t>
  </si>
  <si>
    <t>1.1.</t>
  </si>
  <si>
    <t>SINAPI-I</t>
  </si>
  <si>
    <t>PLACA DE OBRA (PARA CONSTRUCAO CIVIL) EM CHAPA GALVANIZADA *N. 22*, ADESIVADA, DE *2,4 X 1,2* M (SEM POSTES PARA FIXACAO)</t>
  </si>
  <si>
    <t xml:space="preserve">M2    </t>
  </si>
  <si>
    <t>1.2.</t>
  </si>
  <si>
    <t>SINAPI</t>
  </si>
  <si>
    <t>93208</t>
  </si>
  <si>
    <t>EXECUÇÃO DE ALMOXARIFADO EM CANTEIRO DE OBRA EM CHAPA DE MADEIRA COMPENSADA, INCLUSO PRATELEIRAS. AF_02/2016</t>
  </si>
  <si>
    <t>M2</t>
  </si>
  <si>
    <t>1.3.</t>
  </si>
  <si>
    <t>99059</t>
  </si>
  <si>
    <t>LOCACAO CONVENCIONAL DE OBRA, UTILIZANDO GABARITO DE TÁBUAS CORRIDAS PONTALETADAS A CADA 2,00M -  2 UTILIZAÇÕES. AF_10/2018</t>
  </si>
  <si>
    <t>m</t>
  </si>
  <si>
    <t>2.</t>
  </si>
  <si>
    <t>DEPÓSITO JUNTO A GARAGEM</t>
  </si>
  <si>
    <t>2.1.</t>
  </si>
  <si>
    <t>96526</t>
  </si>
  <si>
    <t>ESCAVAÇÃO MANUAL DE VALA PARA VIGA BALDRAME (SEM ESCAVAÇÃO PARA COLOCAÇÃO DE FÔRMAS). AF_06/2017</t>
  </si>
  <si>
    <t>M3</t>
  </si>
  <si>
    <t>2.2.</t>
  </si>
  <si>
    <t>101619</t>
  </si>
  <si>
    <t>PREPARO DE FUNDO DE VALA COM LARGURA MENOR QUE 1,5 M, COM CAMADA DE BRITA, LANÇAMENTO MANUAL. AF_08/2020</t>
  </si>
  <si>
    <t>2.3.</t>
  </si>
  <si>
    <t>102487</t>
  </si>
  <si>
    <t>CONCRETO CICLÓPICO FCK = 15MPA, 30% PEDRA DE MÃO EM VOLUME REAL, INCLUSIVE LANÇAMENTO. AF_05/2021</t>
  </si>
  <si>
    <t>2.4.</t>
  </si>
  <si>
    <t>COMP</t>
  </si>
  <si>
    <t>002</t>
  </si>
  <si>
    <t>ALVENARIA DE NIVELAMENTO DE TIJOLOS MACIÇOS</t>
  </si>
  <si>
    <t>2.5.</t>
  </si>
  <si>
    <t>93204</t>
  </si>
  <si>
    <t>CINTA DE AMARRAÇÃO DE ALVENARIA MOLDADA IN LOCO EM CONCRETO. AF_03/2016</t>
  </si>
  <si>
    <t>M</t>
  </si>
  <si>
    <t>2.6.</t>
  </si>
  <si>
    <t>103324</t>
  </si>
  <si>
    <t>ALVENARIA DE VEDAÇÃO DE BLOCOS CERÂMICOS FURADOS NA VERTICAL DE 14X19X39 CM (ESPESSURA 14 CM) E ARGAMASSA DE ASSENTAMENTO COM PREPARO EM BETONEIRA. AF_12/2021</t>
  </si>
  <si>
    <t>2.7.</t>
  </si>
  <si>
    <t>87620</t>
  </si>
  <si>
    <t>CONTRAPISO EM ARGAMASSA TRAÇO 1:4 (CIMENTO E AREIA), PREPARO MECÂNICO COM BETONEIRA 400 L, APLICADO EM ÁREAS SECAS SOBRE LAJE, ADERIDO, ACABAMENTO NÃO REFORÇADO, ESPESSURA 2CM. AF_07/2021</t>
  </si>
  <si>
    <t>2.8.</t>
  </si>
  <si>
    <t>87871</t>
  </si>
  <si>
    <t>CHAPISCO APLICADO SOMENTE EM ESTRUTURAS DE CONCRETO EM ALVENARIAS INTERNAS, COM DESEMPENADEIRA DENTADA. ARGAMASSA INDUSTRIALIZADA COM PREPARO MANUAL. AF_06/2014</t>
  </si>
  <si>
    <t>2.9.</t>
  </si>
  <si>
    <t>87527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</si>
  <si>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</si>
  <si>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2.10.</t>
  </si>
  <si>
    <t>87265</t>
  </si>
  <si>
    <t>REVESTIMENTO CERÂMICO PARA PAREDES INTERNAS COM PLACAS TIPO ESMALTADA EXTRA DE DIMENSÕES 20X20 CM APLICADAS EM AMBIENTES DE ÁREA MAIOR QUE 5 M² NA ALTURA INTEIRA DAS PAREDES. AF_06/2014</t>
  </si>
  <si>
    <t>2.11.</t>
  </si>
  <si>
    <t>87247</t>
  </si>
  <si>
    <t>REVESTIMENTO CERÂMICO PARA PISO COM PLACAS TIPO ESMALTADA EXTRA DE DIMENSÕES 35X35 CM APLICADA EM AMBIENTES DE ÁREA ENTRE 5 M2 E 10 M2. AF_06/2014</t>
  </si>
  <si>
    <t>2.12.</t>
  </si>
  <si>
    <t>94210</t>
  </si>
  <si>
    <t>TELHAMENTO COM TELHA ONDULADA DE FIBROCIMENTO E = 6 MM, COM RECOBRIMENTO LATERAL DE 1 1/4 DE ONDA PARA TELHADO COM INCLINAÇÃO MÁXIMA DE 10°, COM ATÉ 2 ÁGUAS, INCLUSO IÇAMENTO. AF_07/2019</t>
  </si>
  <si>
    <t>2.13.</t>
  </si>
  <si>
    <t>91338</t>
  </si>
  <si>
    <t>PORTA DE ALUMÍNIO DE ABRIR COM LAMBRI, COM GUARNIÇÃO, FIXAÇÃO COM PARAFUSOS - FORNECIMENTO E INSTALAÇÃO. AF_12/2019</t>
  </si>
  <si>
    <t>2.14.</t>
  </si>
  <si>
    <t>92543</t>
  </si>
  <si>
    <t>TRAMA DE MADEIRA COMPOSTA POR TERÇAS PARA TELHADOS DE ATÉ 2 ÁGUAS PARA TELHA ONDULADA DE FIBROCIMENTO, METÁLICA, PLÁSTICA OU TERMOACÚSTICA, INCLUSO TRANSPORTE VERTICAL. AF_07/2019</t>
  </si>
  <si>
    <t>2.15.</t>
  </si>
  <si>
    <t>94223</t>
  </si>
  <si>
    <t>CUMEEIRA PARA TELHA DE FIBROCIMENTO ONDULADA E = 6 MM, INCLUSO ACESSÓRIOS DE FIXAÇÃO E IÇAMENTO. AF_07/2019</t>
  </si>
  <si>
    <t>2.16.</t>
  </si>
  <si>
    <t>2.17.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</si>
  <si>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</si>
  <si>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</si>
  <si>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3.</t>
  </si>
  <si>
    <t>GARAGEM PRÉ MOLDADA</t>
  </si>
  <si>
    <t>92919</t>
  </si>
  <si>
    <t>ARMAÇÃO DE ESTRUTURAS DE CONCRETO ARMADO, EXCETO VIGAS, PILARES, LAJES E FUNDAÇÕES, UTILIZANDO AÇO CA-50 DE 10,0 MM - MONTAGEM. AF_12/2015</t>
  </si>
  <si>
    <t>KG</t>
  </si>
  <si>
    <t>96556</t>
  </si>
  <si>
    <t>CONCRETAGEM DE SAPATAS, FCK 30 MPA, COM USO DE JERICA  LANÇAMENTO, ADENSAMENTO E ACABAMENTO. AF_06/2017</t>
  </si>
  <si>
    <t>COTAÇÕES</t>
  </si>
  <si>
    <t>I001</t>
  </si>
  <si>
    <t>PILARES EM CONCRETO PRE MOLDADO</t>
  </si>
  <si>
    <t>I002</t>
  </si>
  <si>
    <t>VIGAS EM CONCRETO PRE MOLDADO</t>
  </si>
  <si>
    <t xml:space="preserve">UN </t>
  </si>
  <si>
    <t>94228</t>
  </si>
  <si>
    <t>CALHA EM CHAPA DE AÇO GALVANIZADO NÚMERO 24, DESENVOLVIMENTO DE 50 CM, INCLUSO TRANSPORTE VERTICAL. AF_07/2019</t>
  </si>
  <si>
    <t>4.</t>
  </si>
  <si>
    <t>AMPLIAÇÃO SALA REUNIAO</t>
  </si>
  <si>
    <t>4.1.</t>
  </si>
  <si>
    <t>4.2.</t>
  </si>
  <si>
    <t>4.3.</t>
  </si>
  <si>
    <t>96545</t>
  </si>
  <si>
    <t>ARMAÇÃO DE BLOCO, VIGA BALDRAME OU SAPATA UTILIZANDO AÇO CA-50 DE 8 MM - MONTAGEM. AF_06/2017</t>
  </si>
  <si>
    <t>4.4.</t>
  </si>
  <si>
    <t>96558</t>
  </si>
  <si>
    <t>CONCRETAGEM DE SAPATAS, FCK 30 MPA, COM USO DE BOMBA  LANÇAMENTO, ADENSAMENTO E ACABAMENTO. AF_11/2016</t>
  </si>
  <si>
    <t>4.5.</t>
  </si>
  <si>
    <t>92777</t>
  </si>
  <si>
    <t>ARMAÇÃO DE PILAR OU VIGA DE UMA ESTRUTURA CONVENCIONAL DE CONCRETO ARMADO EM UMA EDIFICAÇÃO TÉRREA OU SOBRADO UTILIZANDO AÇO CA-50 DE 8,0 MM - MONTAGEM. AF_12/2015</t>
  </si>
  <si>
    <t>4.6.</t>
  </si>
  <si>
    <t>LAJE PRE-MOLDADA CONVENCIONAL (LAJOTAS + VIGOTAS) PARA FORRO, UNIDIRECIONAL, SOBRECARGA DE 100 KG/M2, VAO ATE 4,50 M (SEM COLOCACAO)</t>
  </si>
  <si>
    <t>4.7.</t>
  </si>
  <si>
    <t>99439</t>
  </si>
  <si>
    <t>CONCRETAGEM DE EDIFICAÇÕES (PAREDES E LAJES) FEITAS COM SISTEMA DE FÔRMAS MANUSEÁVEIS, COM CONCRETO USINADO BOMBEÁVEL FCK 25 MPA - LANÇAMENTO, ADENSAMENTO E ACABAMENTO (EXCLUSIVE BOMBA LANÇA). AF_10/2021</t>
  </si>
  <si>
    <t>4.8.</t>
  </si>
  <si>
    <t>4.9.</t>
  </si>
  <si>
    <t>4.10.</t>
  </si>
  <si>
    <t>4.11.</t>
  </si>
  <si>
    <t>4.12.</t>
  </si>
  <si>
    <t>4.13.</t>
  </si>
  <si>
    <t>88484</t>
  </si>
  <si>
    <t>APLICAÇÃO DE FUNDO SELADOR ACRÍLICO EM TETO, UMA DEMÃO. AF_06/2014</t>
  </si>
  <si>
    <t>4.14.</t>
  </si>
  <si>
    <t>88488</t>
  </si>
  <si>
    <t>APLICAÇÃO MANUAL DE PINTURA COM TINTA LÁTEX ACRÍLICA EM TETO, DUAS DEMÃOS. AF_06/2014</t>
  </si>
  <si>
    <t>4.15.</t>
  </si>
  <si>
    <t>88489</t>
  </si>
  <si>
    <t>APLICAÇÃO MANUAL DE PINTURA COM TINTA LÁTEX ACRÍLICA EM PAREDES, DUAS DEMÃOS. AF_06/2014</t>
  </si>
  <si>
    <t>4.16.</t>
  </si>
  <si>
    <t>92566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</si>
  <si>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</si>
  <si>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>m2</t>
  </si>
  <si>
    <t>4.17.</t>
  </si>
  <si>
    <t>4.18.</t>
  </si>
  <si>
    <t>94227</t>
  </si>
  <si>
    <t>CALHA EM CHAPA DE AÇO GALVANIZADO NÚMERO 24, DESENVOLVIMENTO DE 33 CM, INCLUSO TRANSPORTE VERTICAL. AF_07/2019</t>
  </si>
  <si>
    <t>4.19.</t>
  </si>
  <si>
    <t>COTAÇÃO</t>
  </si>
  <si>
    <t>MERCADO LOCAL</t>
  </si>
  <si>
    <t xml:space="preserve">VENTILAÇÃO FORÇADA NO BANHEIRO EXISTENTE, COM TUBULAÇÃO 50 MM E EXAUTOR </t>
  </si>
  <si>
    <t>UN</t>
  </si>
  <si>
    <t>5.</t>
  </si>
  <si>
    <t>COTACAO</t>
  </si>
  <si>
    <t>ABERTURAS PORTAS E JANELAS</t>
  </si>
  <si>
    <t>5.1.</t>
  </si>
  <si>
    <t>97645</t>
  </si>
  <si>
    <t>REMOÇÃO DE JANELAS, DE FORMA MANUAL, SEM REAPROVEITAMENTO. AF_12/2017</t>
  </si>
  <si>
    <t>5.2.</t>
  </si>
  <si>
    <t>94569</t>
  </si>
  <si>
    <t>JANELA DE ALUMÍNIO TIPO MAXIM-AR, COM VIDROS, BATENTE E FERRAGENS. EXCLUSIVE ALIZAR, ACABAMENTO E CONTRAMARCO. FORNECIMENTO E INSTALAÇÃO. AF_12/2019</t>
  </si>
  <si>
    <t>5.3.</t>
  </si>
  <si>
    <t>97644</t>
  </si>
  <si>
    <t>REMOÇÃO DE PORTAS, DE FORMA MANUAL, SEM REAPROVEITAMENTO. AF_12/2017</t>
  </si>
  <si>
    <t>5.4.</t>
  </si>
  <si>
    <t>004</t>
  </si>
  <si>
    <t>PORTA DE ALUMINIO DE ABRIR BRANCA</t>
  </si>
  <si>
    <t>5.5.</t>
  </si>
  <si>
    <t>JANELA DE CORRER, EM ALUMINIO PERFIL 25, 100 X 150 CM (A X L), 2 FLS MOVEIS,  SEM BANDEIRA, ACABAMENTO BRANCO OU BRILHANTE, BATENTE DE 6 A 7 CM, COM VIDRO, SEM GUARNICAO</t>
  </si>
  <si>
    <t xml:space="preserve">UN    </t>
  </si>
  <si>
    <t>6.</t>
  </si>
  <si>
    <t>REFORMA INTERNA</t>
  </si>
  <si>
    <t>6.1.</t>
  </si>
  <si>
    <t>97647</t>
  </si>
  <si>
    <t>REMOÇÃO DE TELHAS, DE FIBROCIMENTO, METÁLICA E CERÂMICA, DE FORMA MANUAL, SEM REAPROVEITAMENTO. AF_12/2017</t>
  </si>
  <si>
    <t>6.2.</t>
  </si>
  <si>
    <t>97622</t>
  </si>
  <si>
    <t>DEMOLIÇÃO DE ALVENARIA DE BLOCO FURADO, DE FORMA MANUAL, SEM REAPROVEITAMENTO. AF_12/2017</t>
  </si>
  <si>
    <t>6.3.</t>
  </si>
  <si>
    <t>100389</t>
  </si>
  <si>
    <t>RETIRADA E RECOLOCAÇÃO DE CAIBRO EM TELHADOS DE ATÉ 2 ÁGUAS COM TELHA CERÂMICA OU DE CONCRETO DE ENCAIXE, INCLUSO TRANSPORTE VERTICAL. AF_07/2019</t>
  </si>
  <si>
    <t>6.4.</t>
  </si>
  <si>
    <t>6.5.</t>
  </si>
  <si>
    <t>6.6.</t>
  </si>
  <si>
    <t>6.7.</t>
  </si>
  <si>
    <t>6.8.</t>
  </si>
  <si>
    <t>6.9.</t>
  </si>
  <si>
    <t>REVESTIMENTO EPOXI DE ALTA RESISTENCIA QUIMICA, ISENTO DE SOLVENTES, BICOMPONENTE</t>
  </si>
  <si>
    <t xml:space="preserve">L     </t>
  </si>
  <si>
    <t>6.10.</t>
  </si>
  <si>
    <t>6.11.</t>
  </si>
  <si>
    <t>6.12.</t>
  </si>
  <si>
    <t>010</t>
  </si>
  <si>
    <t>LIXAMENTO EM PINTURA EXISTENTE</t>
  </si>
  <si>
    <t>6.13.</t>
  </si>
  <si>
    <t>7.</t>
  </si>
  <si>
    <t xml:space="preserve">INSTALAÇÃO ELÉTRICA </t>
  </si>
  <si>
    <t>7.1.</t>
  </si>
  <si>
    <t>93147</t>
  </si>
  <si>
    <t>PONTO DE ILUMINAÇÃO E TOMADA, RESIDENCIAL, INCLUINDO INTERRUPTOR SIMPLES, INTERRUPTOR PARALELO E TOMADA 10A/250V, CAIXA ELÉTRICA, ELETRODUTO, CABO, RASGO, QUEBRA E CHUMBAMENTO (EXCLUINDO LUMINÁRIA E LÂMPADA). AF_01/2016</t>
  </si>
  <si>
    <t>7.2.</t>
  </si>
  <si>
    <t>38091</t>
  </si>
  <si>
    <t>ESPELHO / PLACA CEGA 4" X 2", PARA INSTALACAO DE TOMADAS E INTERRUPTORES</t>
  </si>
  <si>
    <t>7.3.</t>
  </si>
  <si>
    <t>91852</t>
  </si>
  <si>
    <t>ELETRODUTO FLEXÍVEL CORRUGADO, PVC, DN 20 MM (1/2"), PARA CIRCUITOS TERMINAIS, INSTALADO EM PAREDE - FORNECIMENTO E INSTALAÇÃO. AF_12/2015</t>
  </si>
  <si>
    <t>7.4.</t>
  </si>
  <si>
    <t>100905</t>
  </si>
  <si>
    <t>LUMINÁRIA DUPLA TIPO CALHA, DE SOBREPOR, COM 4 LÂMPADAS TUBULARES FLUORESCENTES DE 18 W,COM REATORES DE PARTIDA RÁPIDA - FORNECIMENTO E INSTALAÇÃO. AF_02/2020</t>
  </si>
  <si>
    <t>7.5.</t>
  </si>
  <si>
    <t>39390</t>
  </si>
  <si>
    <t>LUMINARIA LED REFLETOR RETANGULAR BIVOLT, LUZ BRANCA, 30 W</t>
  </si>
  <si>
    <t>7.6.</t>
  </si>
  <si>
    <t>91965</t>
  </si>
  <si>
    <t>INTERRUPTOR SIMPLES (2 MÓDULOS) COM INTERRUPTOR PARALELO (1 MÓDULO), 10A/250V, INCLUINDO SUPORTE E PLACA - FORNECIMENTO E INSTALAÇÃO. AF_12/2015</t>
  </si>
  <si>
    <t>7.7.</t>
  </si>
  <si>
    <t>91924</t>
  </si>
  <si>
    <t>CABO DE COBRE FLEXÍVEL ISOLADO, 1,5 MM², ANTI-CHAMA 450/750 V, PARA CIRCUITOS TERMINAIS - FORNECIMENTO E INSTALAÇÃO. AF_12/2015</t>
  </si>
  <si>
    <t>7.8.</t>
  </si>
  <si>
    <t>91926</t>
  </si>
  <si>
    <t>CABO DE COBRE FLEXÍVEL ISOLADO, 2,5 MM², ANTI-CHAMA 450/750 V, PARA CIRCUITOS TERMINAIS - FORNECIMENTO E INSTALAÇÃO. AF_12/2015</t>
  </si>
  <si>
    <t>8.</t>
  </si>
  <si>
    <t>OUTROS SERVIÇOS</t>
  </si>
  <si>
    <t>8.1.</t>
  </si>
  <si>
    <t>94990</t>
  </si>
  <si>
    <t>EXECUÇÃO DE PASSEIO (CALÇADA) OU PISO DE CONCRETO COM CONCRETO MOLDADO IN LOCO, FEITO EM OBRA, ACABAMENTO CONVENCIONAL, NÃO ARMADO. AF_07/2016</t>
  </si>
  <si>
    <t>8.2.</t>
  </si>
  <si>
    <t>Fachada com toten iluminado, placa de pvc expandido tipo letreiro na fachada da ubs, cobertura em estrutura metálica com telhas acrílicas para acesso a sala de reunião, instalados, pintados, acabados, conforme projeto anexo</t>
  </si>
  <si>
    <t xml:space="preserve">un </t>
  </si>
  <si>
    <t>8.3.</t>
  </si>
  <si>
    <t>INSTALAÇÃO DE PLACAS SOLARES: sobre cobertura da UBS em estrutura própria de alumínio para fixação dos módulos (aproximadamente 30) monocristalinos 550 W que devem estar posicionados no caimento do telhado ao Norte, um inversor solar de 20 Kw 380 V, proteção CC e CA, inversor e módulos com no mínimo 10 anos de garantia, homologação e instalação do sistema completo.</t>
  </si>
  <si>
    <t>8.4.</t>
  </si>
  <si>
    <t xml:space="preserve">Bancada para sala de limpeza: Em MDF branco liso de 15 mm tipo Berneck forro 4,5 mm selado anti-mofo, pistões a gás, dobradiças de amortecedores, puxadores gala, fita de borda branco liso de 22 mm, trilhos telescópicos, com balcões, aéreso, puxadores, dobradiças, sifão tipo garrafa, e engate flexivel 40 cm, em PVC devidamente instalados conforme projeto proprio, com tampo de inox com pia de inox, conforme projeto e medidas in loco </t>
  </si>
  <si>
    <t>8.5.</t>
  </si>
  <si>
    <t xml:space="preserve">Bancada para sala de esterilização: Em MDF branco, branco liso de 15 mm tipo Berneck forro 4,5 mm selado anti-mofo, pistões a gás, dobradiças de amortecedores, puxadores gala, fita de borda branco liso de 22 mm, trilhos telescópicos, com balcões, aéreso, puxadores, dobradiças, sifão tipo garrafa, e engate flexivel 40 cm, em PVC devidamente instalados conforme projeto proprio, com tampo de pedra de marmore ou granito, com pia de inox instalada, conforme projeto e medidas in loco </t>
  </si>
  <si>
    <t>9.</t>
  </si>
  <si>
    <t>REDE DE GASES MEDICIAIS - AR COMPRIMIDO E OXIGENIO</t>
  </si>
  <si>
    <t>9.1.</t>
  </si>
  <si>
    <t>TUBO DE COBRE CLASSE "A", DN = 1 " (28 MM), PARA INSTALACOES DE MEDIA PRESSAO PARA GASES COMBUSTIVEIS E MEDICINAIS</t>
  </si>
  <si>
    <t>9.2.</t>
  </si>
  <si>
    <t>TUBO DE COBRE CLASSE "A", DN = 1/2 " (15 MM), PARA INSTALACOES DE MEDIA PRESSAO PARA GASES COMBUSTIVEIS E MEDICINAIS</t>
  </si>
  <si>
    <t>9.3.</t>
  </si>
  <si>
    <t>COTOVELO DE COBRE 90 GRAUS (REF 607) SEM ANEL DE SOLDA, BOLSA X BOLSA, 15 MM</t>
  </si>
  <si>
    <t>9.4.</t>
  </si>
  <si>
    <t>COTOVELO DE COBRE 90 GRAUS (REF 607) SEM ANEL DE SOLDA, BOLSA X BOLSA, 28 MM</t>
  </si>
  <si>
    <t>9.5.</t>
  </si>
  <si>
    <t>TE EM COBRE, DN 28 MM, SEM ANEL DE SOLDA, INSTALADO EM RAMAL E SUB-RAMAL –FORNECIMENTO E INSTALAÇÃO. AF_12/2015</t>
  </si>
  <si>
    <t>9.6.</t>
  </si>
  <si>
    <t>SOLDA ESTANHO/COBRE PARA CONEXOES DE COBRE, FIO 2,5 MM, CARRETEL 500 GR (SEM CHUMBO)</t>
  </si>
  <si>
    <t>9.7.</t>
  </si>
  <si>
    <t>PASTA PARA SOLDA DE TUBOS E CONEXOES DE COBRE (EMBALAGEM COM 250 G)</t>
  </si>
  <si>
    <t>9.8.</t>
  </si>
  <si>
    <t>LUVA EM COBRE, DN 28 MM, SEM ANEL DE SOLDA, INSTALADO EM RAMAL E SUB-RAMAL – FORNECIMENTO E INSTALAÇÃO. AF_12/2015</t>
  </si>
  <si>
    <t>9.9.</t>
  </si>
  <si>
    <t xml:space="preserve">RÉGRA DE GASES  COM 1  PONTOS OXIGÊNIO 1  PONTO DE  AR COMPRIMIDO, COMPLETO, INSTALADO COM VALVULA DE PRESSAO </t>
  </si>
  <si>
    <t>9.10.</t>
  </si>
  <si>
    <t>REGISTRO DE PRESSÃO INSTALADOS JUNTOS AOS CILINDROS</t>
  </si>
  <si>
    <t>BDI = 24,35 % INCLUSO NO ORÇAMENTO</t>
  </si>
  <si>
    <t>PLANILHA ORÇAMENTÁRIA</t>
  </si>
  <si>
    <t>Unitário Material</t>
  </si>
  <si>
    <t>Total Material</t>
  </si>
  <si>
    <t>Unitário Mão de obra</t>
  </si>
  <si>
    <t>Total Mão de obra</t>
  </si>
  <si>
    <t>Total Geral</t>
  </si>
  <si>
    <t>SUBTOTAL</t>
  </si>
  <si>
    <t>TOTAL GERAL</t>
  </si>
  <si>
    <t xml:space="preserve">O presente orçamento importa em </t>
  </si>
  <si>
    <t>Sendo de material</t>
  </si>
  <si>
    <t>E mao de obra</t>
  </si>
  <si>
    <t>Prefeito: ________________________________</t>
  </si>
  <si>
    <t>Resp. Tecnico: ________________________________</t>
  </si>
  <si>
    <t>Proprietário: Prefeitura Municipal de Quatro Irmãos</t>
  </si>
  <si>
    <t>Obra: Reforma e ampliação da UBS Central</t>
  </si>
  <si>
    <t>Local: Quato Irmãos - RS</t>
  </si>
  <si>
    <t>PLANILHA  PROPOSTA</t>
  </si>
  <si>
    <t xml:space="preserve">A presente proposta importa em </t>
  </si>
  <si>
    <t>____________________________________________________________</t>
  </si>
  <si>
    <t>DATA: _________________________________</t>
  </si>
  <si>
    <t>PROPONENTE: ______________________________________________________________________________</t>
  </si>
  <si>
    <t>CRONOGRAMA FISICO FINANCEIRO</t>
  </si>
  <si>
    <t>VALOR TOTAL</t>
  </si>
  <si>
    <t xml:space="preserve">1 MÊS </t>
  </si>
  <si>
    <t xml:space="preserve">2 MÊS </t>
  </si>
  <si>
    <t xml:space="preserve">3 MÊS </t>
  </si>
  <si>
    <t xml:space="preserve">4 MÊS </t>
  </si>
  <si>
    <t>R$</t>
  </si>
  <si>
    <t>%</t>
  </si>
  <si>
    <t>TOTAL</t>
  </si>
  <si>
    <t>87313</t>
  </si>
  <si>
    <t>ARGAMASSA TRAÇO 1:3 (EM VOLUME DE CIMENTO E AREIA GROSSA ÚMIDA) PARA CHAPISCO CONVENCIONAL, PREPARO MECÂNICO COM BETONEIRA 400 L. AF_08/2019</t>
  </si>
  <si>
    <t>90082</t>
  </si>
  <si>
    <t>ESCAVAÇÃO MECANIZADA DE VALA COM PROF. ATÉ 1,5 M (MÉDIA MONTANTE E JUSANTE/UMA COMPOSIÇÃO POR TRECHO), ESCAVADEIRA (0,8 M3), LARG. DE 1,5 M A 2,5 M, EM SOLO DE 1A CATEGORIA, EM LOCAIS COM ALTO NÍVEL DE INTERFERÊNCIA. AF_02/2021</t>
  </si>
  <si>
    <t>43054</t>
  </si>
  <si>
    <t>ACO CA-25, 10,0 MM, OU 12,5 MM, OU 16,0 MM, OU 20,0 MM, OU 25,0 MM, VERGALHAO</t>
  </si>
  <si>
    <t xml:space="preserve">KG   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</si>
  <si>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</si>
  <si>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</si>
  <si>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</si>
  <si>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</si>
  <si>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</si>
  <si>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</si>
  <si>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</si>
  <si>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</si>
  <si>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</si>
  <si>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</si>
  <si>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016</t>
  </si>
  <si>
    <t>TESOURAS METALICAS VAO DE 10,00 M PINTADA COLOCADA</t>
  </si>
  <si>
    <t>017</t>
  </si>
  <si>
    <t>TERÇA METALICA FORNECIMENTO E MONTAGEM</t>
  </si>
  <si>
    <t>018</t>
  </si>
  <si>
    <t>TIRANTE EM VERGALHÃO DE AÇO 10 MM - FORNECIMENTO E MONTAGEM</t>
  </si>
  <si>
    <t xml:space="preserve">COMP </t>
  </si>
  <si>
    <t>003</t>
  </si>
  <si>
    <t xml:space="preserve">COBERTURA COM TELHA ALUZINCO SEM ISOLAMENTO </t>
  </si>
  <si>
    <t>Quatrocentos e noventa e sete mil e cento e oitenta e seis reais e oitenta e dois centavos).</t>
  </si>
  <si>
    <t>(Trezentos e setenta e um mil e setecentos e vinte e dois reais e quarenta e dois centavos).</t>
  </si>
  <si>
    <t>(Cento e vinte e cinco mil e quatrocentos e sessenta e quatro reais e quarenta centavos).</t>
  </si>
  <si>
    <t>Quatro Irmãos,  outubro de 2022,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</si>
</sst>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0" xfId="1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3" fontId="2" fillId="0" borderId="0" xfId="1" applyFont="1"/>
    <xf numFmtId="43" fontId="2" fillId="0" borderId="1" xfId="0" applyNumberFormat="1" applyFont="1" applyBorder="1"/>
    <xf numFmtId="9" fontId="2" fillId="0" borderId="1" xfId="2" applyFont="1" applyBorder="1"/>
    <xf numFmtId="9" fontId="0" fillId="0" borderId="0" xfId="2" applyFont="1"/>
    <xf numFmtId="9" fontId="2" fillId="0" borderId="1" xfId="2" applyFont="1" applyBorder="1" applyAlignment="1">
      <alignment horizontal="center" vertical="center" wrapText="1"/>
    </xf>
    <xf numFmtId="9" fontId="2" fillId="0" borderId="0" xfId="2" applyFont="1"/>
    <xf numFmtId="10" fontId="2" fillId="0" borderId="1" xfId="2" applyNumberFormat="1" applyFont="1" applyBorder="1"/>
    <xf numFmtId="0" fontId="0" fillId="0" borderId="0" xfId="0" applyAlignment="1">
      <alignment wrapText="1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MO27476008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sheetId="2"/>
      <definedName name="linhaSINAPIxls" sheetId="2"/>
    </definedNames>
    <sheetDataSet>
      <sheetData sheetId="0">
        <row r="38">
          <cell r="A38">
            <v>44621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3F26-3703-416C-ADE2-93A3D03EFECE}">
  <dimension ref="A1:K128"/>
  <sheetViews>
    <sheetView zoomScaleNormal="100" workbookViewId="0">
      <selection sqref="A1:K1"/>
    </sheetView>
  </sheetViews>
  <sheetFormatPr defaultRowHeight="14.4" x14ac:dyDescent="0.3"/>
  <cols>
    <col min="4" max="4" width="61.44140625" customWidth="1"/>
    <col min="5" max="5" width="8.109375" bestFit="1" customWidth="1"/>
    <col min="6" max="6" width="10.44140625" bestFit="1" customWidth="1"/>
    <col min="7" max="11" width="13.109375" style="1" customWidth="1"/>
  </cols>
  <sheetData>
    <row r="1" spans="1:11" ht="23.4" x14ac:dyDescent="0.45">
      <c r="A1" s="27" t="s">
        <v>258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12" t="s">
        <v>255</v>
      </c>
    </row>
    <row r="3" spans="1:11" x14ac:dyDescent="0.3">
      <c r="A3" s="12" t="s">
        <v>256</v>
      </c>
    </row>
    <row r="4" spans="1:11" x14ac:dyDescent="0.3">
      <c r="A4" s="12" t="s">
        <v>257</v>
      </c>
    </row>
    <row r="5" spans="1:11" x14ac:dyDescent="0.3">
      <c r="A5" s="12" t="s">
        <v>241</v>
      </c>
    </row>
    <row r="8" spans="1:11" ht="28.8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7" t="s">
        <v>243</v>
      </c>
      <c r="H8" s="7" t="s">
        <v>244</v>
      </c>
      <c r="I8" s="7" t="s">
        <v>245</v>
      </c>
      <c r="J8" s="7" t="s">
        <v>246</v>
      </c>
      <c r="K8" s="7" t="s">
        <v>247</v>
      </c>
    </row>
    <row r="9" spans="1:11" s="12" customFormat="1" x14ac:dyDescent="0.3">
      <c r="A9" s="9" t="s">
        <v>7</v>
      </c>
      <c r="B9" s="9"/>
      <c r="C9" s="9"/>
      <c r="D9" s="5" t="s">
        <v>8</v>
      </c>
      <c r="E9" s="9" t="s">
        <v>6</v>
      </c>
      <c r="F9" s="9"/>
      <c r="G9" s="10"/>
      <c r="H9" s="10"/>
      <c r="I9" s="10"/>
      <c r="J9" s="10"/>
      <c r="K9" s="10"/>
    </row>
    <row r="10" spans="1:11" ht="28.8" x14ac:dyDescent="0.3">
      <c r="A10" s="2" t="s">
        <v>9</v>
      </c>
      <c r="B10" s="2" t="s">
        <v>10</v>
      </c>
      <c r="C10" s="2">
        <v>4813</v>
      </c>
      <c r="D10" s="3" t="s">
        <v>11</v>
      </c>
      <c r="E10" s="2" t="s">
        <v>12</v>
      </c>
      <c r="F10" s="2">
        <v>2</v>
      </c>
      <c r="G10" s="4"/>
      <c r="H10" s="4">
        <f>G10*F10</f>
        <v>0</v>
      </c>
      <c r="I10" s="4"/>
      <c r="J10" s="4">
        <f>I10*F10</f>
        <v>0</v>
      </c>
      <c r="K10" s="4">
        <f>J10+H10</f>
        <v>0</v>
      </c>
    </row>
    <row r="11" spans="1:11" ht="28.8" x14ac:dyDescent="0.3">
      <c r="A11" s="2" t="s">
        <v>13</v>
      </c>
      <c r="B11" s="2" t="s">
        <v>14</v>
      </c>
      <c r="C11" s="2" t="s">
        <v>15</v>
      </c>
      <c r="D11" s="3" t="s">
        <v>16</v>
      </c>
      <c r="E11" s="2" t="s">
        <v>17</v>
      </c>
      <c r="F11" s="2">
        <v>10</v>
      </c>
      <c r="G11" s="4"/>
      <c r="H11" s="4">
        <f t="shared" ref="H11:H12" si="0">G11*F11</f>
        <v>0</v>
      </c>
      <c r="I11" s="4"/>
      <c r="J11" s="4">
        <f t="shared" ref="J11:J12" si="1">I11*F11</f>
        <v>0</v>
      </c>
      <c r="K11" s="4">
        <f t="shared" ref="K11:K82" si="2">J11+H11</f>
        <v>0</v>
      </c>
    </row>
    <row r="12" spans="1:11" ht="43.2" x14ac:dyDescent="0.3">
      <c r="A12" s="2" t="s">
        <v>18</v>
      </c>
      <c r="B12" s="2" t="s">
        <v>14</v>
      </c>
      <c r="C12" s="2" t="s">
        <v>19</v>
      </c>
      <c r="D12" s="3" t="s">
        <v>20</v>
      </c>
      <c r="E12" s="2" t="s">
        <v>21</v>
      </c>
      <c r="F12" s="2">
        <v>44.71</v>
      </c>
      <c r="G12" s="4"/>
      <c r="H12" s="4">
        <f t="shared" si="0"/>
        <v>0</v>
      </c>
      <c r="I12" s="4"/>
      <c r="J12" s="4">
        <f t="shared" si="1"/>
        <v>0</v>
      </c>
      <c r="K12" s="4">
        <f t="shared" si="2"/>
        <v>0</v>
      </c>
    </row>
    <row r="13" spans="1:11" s="12" customFormat="1" x14ac:dyDescent="0.3">
      <c r="A13" s="9"/>
      <c r="B13" s="9"/>
      <c r="C13" s="9"/>
      <c r="D13" s="5" t="s">
        <v>248</v>
      </c>
      <c r="E13" s="9"/>
      <c r="F13" s="9"/>
      <c r="G13" s="10"/>
      <c r="H13" s="10">
        <f>SUM(H10:H12)</f>
        <v>0</v>
      </c>
      <c r="I13" s="10"/>
      <c r="J13" s="10">
        <f>SUM(J10:J12)</f>
        <v>0</v>
      </c>
      <c r="K13" s="10">
        <f t="shared" si="2"/>
        <v>0</v>
      </c>
    </row>
    <row r="14" spans="1:11" s="12" customFormat="1" x14ac:dyDescent="0.3">
      <c r="A14" s="9" t="s">
        <v>22</v>
      </c>
      <c r="B14" s="9"/>
      <c r="C14" s="9"/>
      <c r="D14" s="5" t="s">
        <v>23</v>
      </c>
      <c r="E14" s="9" t="s">
        <v>6</v>
      </c>
      <c r="F14" s="9"/>
      <c r="G14" s="10"/>
      <c r="H14" s="10"/>
      <c r="I14" s="10"/>
      <c r="J14" s="10"/>
      <c r="K14" s="10">
        <f t="shared" si="2"/>
        <v>0</v>
      </c>
    </row>
    <row r="15" spans="1:11" ht="28.8" x14ac:dyDescent="0.3">
      <c r="A15" s="2" t="s">
        <v>24</v>
      </c>
      <c r="B15" s="2" t="s">
        <v>14</v>
      </c>
      <c r="C15" s="2" t="s">
        <v>25</v>
      </c>
      <c r="D15" s="3" t="s">
        <v>26</v>
      </c>
      <c r="E15" s="2" t="s">
        <v>27</v>
      </c>
      <c r="F15" s="2">
        <v>2</v>
      </c>
      <c r="G15" s="4"/>
      <c r="H15" s="4">
        <f>F15*G15</f>
        <v>0</v>
      </c>
      <c r="I15" s="4"/>
      <c r="J15" s="4">
        <f>F15*I15</f>
        <v>0</v>
      </c>
      <c r="K15" s="4">
        <f t="shared" si="2"/>
        <v>0</v>
      </c>
    </row>
    <row r="16" spans="1:11" ht="28.8" x14ac:dyDescent="0.3">
      <c r="A16" s="2" t="s">
        <v>28</v>
      </c>
      <c r="B16" s="2" t="s">
        <v>14</v>
      </c>
      <c r="C16" s="2" t="s">
        <v>29</v>
      </c>
      <c r="D16" s="3" t="s">
        <v>30</v>
      </c>
      <c r="E16" s="2" t="s">
        <v>27</v>
      </c>
      <c r="F16" s="2">
        <v>0.25</v>
      </c>
      <c r="G16" s="4"/>
      <c r="H16" s="4">
        <f t="shared" ref="H16:H83" si="3">F16*G16</f>
        <v>0</v>
      </c>
      <c r="I16" s="4"/>
      <c r="J16" s="4">
        <f t="shared" ref="J16:J83" si="4">F16*I16</f>
        <v>0</v>
      </c>
      <c r="K16" s="4">
        <f t="shared" si="2"/>
        <v>0</v>
      </c>
    </row>
    <row r="17" spans="1:11" ht="28.8" x14ac:dyDescent="0.3">
      <c r="A17" s="2" t="s">
        <v>31</v>
      </c>
      <c r="B17" s="2" t="s">
        <v>14</v>
      </c>
      <c r="C17" s="2" t="s">
        <v>32</v>
      </c>
      <c r="D17" s="3" t="s">
        <v>33</v>
      </c>
      <c r="E17" s="2" t="s">
        <v>27</v>
      </c>
      <c r="F17" s="2">
        <v>1.0799999999999998</v>
      </c>
      <c r="G17" s="4"/>
      <c r="H17" s="4">
        <f t="shared" si="3"/>
        <v>0</v>
      </c>
      <c r="I17" s="4"/>
      <c r="J17" s="4">
        <f t="shared" si="4"/>
        <v>0</v>
      </c>
      <c r="K17" s="4">
        <f t="shared" si="2"/>
        <v>0</v>
      </c>
    </row>
    <row r="18" spans="1:11" x14ac:dyDescent="0.3">
      <c r="A18" s="2" t="s">
        <v>34</v>
      </c>
      <c r="B18" s="2" t="s">
        <v>35</v>
      </c>
      <c r="C18" s="2" t="s">
        <v>36</v>
      </c>
      <c r="D18" s="3" t="s">
        <v>37</v>
      </c>
      <c r="E18" s="2" t="s">
        <v>17</v>
      </c>
      <c r="F18" s="2">
        <v>6</v>
      </c>
      <c r="G18" s="4"/>
      <c r="H18" s="4">
        <f t="shared" si="3"/>
        <v>0</v>
      </c>
      <c r="I18" s="4"/>
      <c r="J18" s="4">
        <f t="shared" si="4"/>
        <v>0</v>
      </c>
      <c r="K18" s="4">
        <f t="shared" si="2"/>
        <v>0</v>
      </c>
    </row>
    <row r="19" spans="1:11" ht="28.8" x14ac:dyDescent="0.3">
      <c r="A19" s="2" t="s">
        <v>38</v>
      </c>
      <c r="B19" s="2" t="s">
        <v>14</v>
      </c>
      <c r="C19" s="2" t="s">
        <v>39</v>
      </c>
      <c r="D19" s="3" t="s">
        <v>40</v>
      </c>
      <c r="E19" s="2" t="s">
        <v>41</v>
      </c>
      <c r="F19" s="2">
        <v>0.59</v>
      </c>
      <c r="G19" s="4"/>
      <c r="H19" s="4">
        <f t="shared" si="3"/>
        <v>0</v>
      </c>
      <c r="I19" s="4"/>
      <c r="J19" s="4">
        <f t="shared" si="4"/>
        <v>0</v>
      </c>
      <c r="K19" s="4">
        <f t="shared" si="2"/>
        <v>0</v>
      </c>
    </row>
    <row r="20" spans="1:11" ht="43.2" x14ac:dyDescent="0.3">
      <c r="A20" s="2" t="s">
        <v>42</v>
      </c>
      <c r="B20" s="2" t="s">
        <v>14</v>
      </c>
      <c r="C20" s="2" t="s">
        <v>43</v>
      </c>
      <c r="D20" s="3" t="s">
        <v>44</v>
      </c>
      <c r="E20" s="2" t="s">
        <v>17</v>
      </c>
      <c r="F20" s="2">
        <v>22</v>
      </c>
      <c r="G20" s="4"/>
      <c r="H20" s="4">
        <f t="shared" si="3"/>
        <v>0</v>
      </c>
      <c r="I20" s="4"/>
      <c r="J20" s="4">
        <f t="shared" si="4"/>
        <v>0</v>
      </c>
      <c r="K20" s="4">
        <f t="shared" si="2"/>
        <v>0</v>
      </c>
    </row>
    <row r="21" spans="1:11" ht="57.6" x14ac:dyDescent="0.3">
      <c r="A21" s="2" t="s">
        <v>45</v>
      </c>
      <c r="B21" s="2" t="s">
        <v>14</v>
      </c>
      <c r="C21" s="2" t="s">
        <v>46</v>
      </c>
      <c r="D21" s="3" t="s">
        <v>47</v>
      </c>
      <c r="E21" s="2" t="s">
        <v>17</v>
      </c>
      <c r="F21" s="2">
        <v>8.75</v>
      </c>
      <c r="G21" s="4"/>
      <c r="H21" s="4">
        <f t="shared" si="3"/>
        <v>0</v>
      </c>
      <c r="I21" s="4"/>
      <c r="J21" s="4">
        <f t="shared" si="4"/>
        <v>0</v>
      </c>
      <c r="K21" s="4">
        <f t="shared" si="2"/>
        <v>0</v>
      </c>
    </row>
    <row r="22" spans="1:11" ht="43.2" x14ac:dyDescent="0.3">
      <c r="A22" s="2" t="s">
        <v>48</v>
      </c>
      <c r="B22" s="2" t="s">
        <v>14</v>
      </c>
      <c r="C22" s="2" t="s">
        <v>49</v>
      </c>
      <c r="D22" s="3" t="s">
        <v>50</v>
      </c>
      <c r="E22" s="2" t="s">
        <v>17</v>
      </c>
      <c r="F22" s="2">
        <v>44</v>
      </c>
      <c r="G22" s="4"/>
      <c r="H22" s="4">
        <f t="shared" si="3"/>
        <v>0</v>
      </c>
      <c r="I22" s="4"/>
      <c r="J22" s="4">
        <f t="shared" si="4"/>
        <v>0</v>
      </c>
      <c r="K22" s="4">
        <f t="shared" si="2"/>
        <v>0</v>
      </c>
    </row>
    <row r="23" spans="1:11" ht="72" x14ac:dyDescent="0.3">
      <c r="A23" s="2" t="s">
        <v>51</v>
      </c>
      <c r="B23" s="2" t="s">
        <v>14</v>
      </c>
      <c r="C23" s="2" t="s">
        <v>52</v>
      </c>
      <c r="D23" s="3" t="s">
        <v>53</v>
      </c>
      <c r="E23" s="2" t="s">
        <v>17</v>
      </c>
      <c r="F23" s="2">
        <v>22</v>
      </c>
      <c r="G23" s="4"/>
      <c r="H23" s="4">
        <f t="shared" si="3"/>
        <v>0</v>
      </c>
      <c r="I23" s="4"/>
      <c r="J23" s="4">
        <f t="shared" si="4"/>
        <v>0</v>
      </c>
      <c r="K23" s="4">
        <f t="shared" si="2"/>
        <v>0</v>
      </c>
    </row>
    <row r="24" spans="1:11" ht="57.6" x14ac:dyDescent="0.3">
      <c r="A24" s="2" t="s">
        <v>54</v>
      </c>
      <c r="B24" s="2" t="s">
        <v>14</v>
      </c>
      <c r="C24" s="2" t="s">
        <v>55</v>
      </c>
      <c r="D24" s="3" t="s">
        <v>56</v>
      </c>
      <c r="E24" s="2" t="s">
        <v>17</v>
      </c>
      <c r="F24" s="2">
        <v>22</v>
      </c>
      <c r="G24" s="4"/>
      <c r="H24" s="4">
        <f t="shared" si="3"/>
        <v>0</v>
      </c>
      <c r="I24" s="4"/>
      <c r="J24" s="4">
        <f t="shared" si="4"/>
        <v>0</v>
      </c>
      <c r="K24" s="4">
        <f t="shared" si="2"/>
        <v>0</v>
      </c>
    </row>
    <row r="25" spans="1:11" ht="43.2" x14ac:dyDescent="0.3">
      <c r="A25" s="2" t="s">
        <v>57</v>
      </c>
      <c r="B25" s="2" t="s">
        <v>14</v>
      </c>
      <c r="C25" s="2" t="s">
        <v>58</v>
      </c>
      <c r="D25" s="3" t="s">
        <v>59</v>
      </c>
      <c r="E25" s="2" t="s">
        <v>17</v>
      </c>
      <c r="F25" s="2">
        <v>8.75</v>
      </c>
      <c r="G25" s="4"/>
      <c r="H25" s="4">
        <f t="shared" si="3"/>
        <v>0</v>
      </c>
      <c r="I25" s="4"/>
      <c r="J25" s="4">
        <f t="shared" si="4"/>
        <v>0</v>
      </c>
      <c r="K25" s="4">
        <f t="shared" si="2"/>
        <v>0</v>
      </c>
    </row>
    <row r="26" spans="1:11" ht="57.6" x14ac:dyDescent="0.3">
      <c r="A26" s="2" t="s">
        <v>60</v>
      </c>
      <c r="B26" s="2" t="s">
        <v>14</v>
      </c>
      <c r="C26" s="2" t="s">
        <v>61</v>
      </c>
      <c r="D26" s="3" t="s">
        <v>62</v>
      </c>
      <c r="E26" s="2" t="s">
        <v>17</v>
      </c>
      <c r="F26" s="2">
        <v>9.1</v>
      </c>
      <c r="G26" s="4"/>
      <c r="H26" s="4">
        <f t="shared" si="3"/>
        <v>0</v>
      </c>
      <c r="I26" s="4"/>
      <c r="J26" s="4">
        <f t="shared" si="4"/>
        <v>0</v>
      </c>
      <c r="K26" s="4">
        <f t="shared" si="2"/>
        <v>0</v>
      </c>
    </row>
    <row r="27" spans="1:11" ht="43.2" x14ac:dyDescent="0.3">
      <c r="A27" s="2" t="s">
        <v>63</v>
      </c>
      <c r="B27" s="2" t="s">
        <v>14</v>
      </c>
      <c r="C27" s="2" t="s">
        <v>64</v>
      </c>
      <c r="D27" s="3" t="s">
        <v>65</v>
      </c>
      <c r="E27" s="2" t="s">
        <v>17</v>
      </c>
      <c r="F27" s="2">
        <v>1.47</v>
      </c>
      <c r="G27" s="4"/>
      <c r="H27" s="4">
        <f t="shared" si="3"/>
        <v>0</v>
      </c>
      <c r="I27" s="4"/>
      <c r="J27" s="4">
        <f t="shared" si="4"/>
        <v>0</v>
      </c>
      <c r="K27" s="4">
        <f t="shared" si="2"/>
        <v>0</v>
      </c>
    </row>
    <row r="28" spans="1:11" ht="57.6" x14ac:dyDescent="0.3">
      <c r="A28" s="2" t="s">
        <v>66</v>
      </c>
      <c r="B28" s="2" t="s">
        <v>14</v>
      </c>
      <c r="C28" s="2" t="s">
        <v>67</v>
      </c>
      <c r="D28" s="3" t="s">
        <v>68</v>
      </c>
      <c r="E28" s="2" t="s">
        <v>17</v>
      </c>
      <c r="F28" s="2">
        <v>9.1</v>
      </c>
      <c r="G28" s="4"/>
      <c r="H28" s="4">
        <f t="shared" si="3"/>
        <v>0</v>
      </c>
      <c r="I28" s="4"/>
      <c r="J28" s="4">
        <f t="shared" si="4"/>
        <v>0</v>
      </c>
      <c r="K28" s="4">
        <f t="shared" si="2"/>
        <v>0</v>
      </c>
    </row>
    <row r="29" spans="1:11" ht="28.8" x14ac:dyDescent="0.3">
      <c r="A29" s="2" t="s">
        <v>69</v>
      </c>
      <c r="B29" s="2" t="s">
        <v>14</v>
      </c>
      <c r="C29" s="2" t="s">
        <v>70</v>
      </c>
      <c r="D29" s="3" t="s">
        <v>71</v>
      </c>
      <c r="E29" s="2" t="s">
        <v>41</v>
      </c>
      <c r="F29" s="2">
        <v>3.5</v>
      </c>
      <c r="G29" s="4"/>
      <c r="H29" s="4">
        <f t="shared" si="3"/>
        <v>0</v>
      </c>
      <c r="I29" s="4"/>
      <c r="J29" s="4">
        <f t="shared" si="4"/>
        <v>0</v>
      </c>
      <c r="K29" s="4">
        <f t="shared" si="2"/>
        <v>0</v>
      </c>
    </row>
    <row r="30" spans="1:11" ht="43.2" x14ac:dyDescent="0.3">
      <c r="A30" s="2" t="s">
        <v>72</v>
      </c>
      <c r="B30" s="2" t="s">
        <v>14</v>
      </c>
      <c r="C30" s="2" t="s">
        <v>272</v>
      </c>
      <c r="D30" s="3" t="s">
        <v>273</v>
      </c>
      <c r="E30" s="2" t="s">
        <v>27</v>
      </c>
      <c r="F30" s="2">
        <v>1.1000000000000001</v>
      </c>
      <c r="G30" s="4"/>
      <c r="H30" s="4">
        <f t="shared" si="3"/>
        <v>0</v>
      </c>
      <c r="I30" s="4"/>
      <c r="J30" s="4">
        <f t="shared" si="4"/>
        <v>0</v>
      </c>
      <c r="K30" s="4">
        <f t="shared" si="2"/>
        <v>0</v>
      </c>
    </row>
    <row r="31" spans="1:11" ht="57.6" x14ac:dyDescent="0.3">
      <c r="A31" s="2" t="s">
        <v>73</v>
      </c>
      <c r="B31" s="2" t="s">
        <v>14</v>
      </c>
      <c r="C31" s="2" t="s">
        <v>74</v>
      </c>
      <c r="D31" s="3" t="s">
        <v>75</v>
      </c>
      <c r="E31" s="2" t="s">
        <v>17</v>
      </c>
      <c r="F31" s="2">
        <v>22</v>
      </c>
      <c r="G31" s="4"/>
      <c r="H31" s="4">
        <f t="shared" si="3"/>
        <v>0</v>
      </c>
      <c r="I31" s="4"/>
      <c r="J31" s="4">
        <f t="shared" si="4"/>
        <v>0</v>
      </c>
      <c r="K31" s="4">
        <f t="shared" si="2"/>
        <v>0</v>
      </c>
    </row>
    <row r="32" spans="1:11" s="12" customFormat="1" x14ac:dyDescent="0.3">
      <c r="A32" s="9"/>
      <c r="B32" s="9"/>
      <c r="C32" s="9"/>
      <c r="D32" s="5" t="s">
        <v>248</v>
      </c>
      <c r="E32" s="9"/>
      <c r="F32" s="9"/>
      <c r="G32" s="10"/>
      <c r="H32" s="10">
        <f>SUM(H15:H31)</f>
        <v>0</v>
      </c>
      <c r="I32" s="10"/>
      <c r="J32" s="10">
        <f>SUM(J15:J31)</f>
        <v>0</v>
      </c>
      <c r="K32" s="10">
        <f t="shared" si="2"/>
        <v>0</v>
      </c>
    </row>
    <row r="33" spans="1:11" s="12" customFormat="1" x14ac:dyDescent="0.3">
      <c r="A33" s="9" t="s">
        <v>76</v>
      </c>
      <c r="B33" s="9"/>
      <c r="C33" s="9"/>
      <c r="D33" s="5" t="s">
        <v>77</v>
      </c>
      <c r="E33" s="9" t="s">
        <v>6</v>
      </c>
      <c r="F33" s="9"/>
      <c r="G33" s="10"/>
      <c r="H33" s="10"/>
      <c r="I33" s="10"/>
      <c r="J33" s="10"/>
      <c r="K33" s="10"/>
    </row>
    <row r="34" spans="1:11" s="12" customFormat="1" ht="72" x14ac:dyDescent="0.3">
      <c r="A34" s="9" t="s">
        <v>279</v>
      </c>
      <c r="B34" t="s">
        <v>14</v>
      </c>
      <c r="C34" t="s">
        <v>274</v>
      </c>
      <c r="D34" s="22" t="s">
        <v>275</v>
      </c>
      <c r="E34" t="s">
        <v>27</v>
      </c>
      <c r="F34">
        <v>2.65</v>
      </c>
      <c r="G34" s="10"/>
      <c r="H34" s="4">
        <f t="shared" si="3"/>
        <v>0</v>
      </c>
      <c r="I34" s="10"/>
      <c r="J34" s="4">
        <f t="shared" si="4"/>
        <v>0</v>
      </c>
      <c r="K34" s="4">
        <f t="shared" si="2"/>
        <v>0</v>
      </c>
    </row>
    <row r="35" spans="1:11" s="12" customFormat="1" ht="28.8" x14ac:dyDescent="0.3">
      <c r="A35" s="9" t="s">
        <v>280</v>
      </c>
      <c r="B35" t="s">
        <v>10</v>
      </c>
      <c r="C35" t="s">
        <v>276</v>
      </c>
      <c r="D35" s="22" t="s">
        <v>277</v>
      </c>
      <c r="E35" t="s">
        <v>278</v>
      </c>
      <c r="F35">
        <v>100</v>
      </c>
      <c r="G35" s="10"/>
      <c r="H35" s="4">
        <f t="shared" si="3"/>
        <v>0</v>
      </c>
      <c r="I35" s="10"/>
      <c r="J35" s="4">
        <f t="shared" si="4"/>
        <v>0</v>
      </c>
      <c r="K35" s="4">
        <f t="shared" si="2"/>
        <v>0</v>
      </c>
    </row>
    <row r="36" spans="1:11" ht="43.2" x14ac:dyDescent="0.3">
      <c r="A36" s="9" t="s">
        <v>281</v>
      </c>
      <c r="B36" s="2" t="s">
        <v>14</v>
      </c>
      <c r="C36" s="2" t="s">
        <v>78</v>
      </c>
      <c r="D36" s="3" t="s">
        <v>79</v>
      </c>
      <c r="E36" s="2" t="s">
        <v>80</v>
      </c>
      <c r="F36" s="2">
        <v>45</v>
      </c>
      <c r="G36" s="4"/>
      <c r="H36" s="4">
        <f t="shared" si="3"/>
        <v>0</v>
      </c>
      <c r="I36" s="4"/>
      <c r="J36" s="4">
        <f t="shared" si="4"/>
        <v>0</v>
      </c>
      <c r="K36" s="4">
        <f t="shared" si="2"/>
        <v>0</v>
      </c>
    </row>
    <row r="37" spans="1:11" ht="28.8" x14ac:dyDescent="0.3">
      <c r="A37" s="9" t="s">
        <v>282</v>
      </c>
      <c r="B37" s="2" t="s">
        <v>14</v>
      </c>
      <c r="C37" s="2" t="s">
        <v>81</v>
      </c>
      <c r="D37" s="3" t="s">
        <v>82</v>
      </c>
      <c r="E37" s="2" t="s">
        <v>27</v>
      </c>
      <c r="F37" s="2">
        <v>3.36</v>
      </c>
      <c r="G37" s="4"/>
      <c r="H37" s="4">
        <f t="shared" si="3"/>
        <v>0</v>
      </c>
      <c r="I37" s="4"/>
      <c r="J37" s="4">
        <f t="shared" si="4"/>
        <v>0</v>
      </c>
      <c r="K37" s="4">
        <f t="shared" si="2"/>
        <v>0</v>
      </c>
    </row>
    <row r="38" spans="1:11" x14ac:dyDescent="0.3">
      <c r="A38" s="9" t="s">
        <v>283</v>
      </c>
      <c r="B38" s="2" t="s">
        <v>83</v>
      </c>
      <c r="C38" s="2" t="s">
        <v>84</v>
      </c>
      <c r="D38" s="3" t="s">
        <v>85</v>
      </c>
      <c r="E38" s="2" t="s">
        <v>27</v>
      </c>
      <c r="F38" s="2">
        <v>2.54</v>
      </c>
      <c r="G38" s="4"/>
      <c r="H38" s="4">
        <f t="shared" si="3"/>
        <v>0</v>
      </c>
      <c r="I38" s="4"/>
      <c r="J38" s="4">
        <f t="shared" si="4"/>
        <v>0</v>
      </c>
      <c r="K38" s="4">
        <f t="shared" si="2"/>
        <v>0</v>
      </c>
    </row>
    <row r="39" spans="1:11" x14ac:dyDescent="0.3">
      <c r="A39" s="9" t="s">
        <v>284</v>
      </c>
      <c r="B39" s="2" t="s">
        <v>83</v>
      </c>
      <c r="C39" s="2" t="s">
        <v>86</v>
      </c>
      <c r="D39" s="3" t="s">
        <v>87</v>
      </c>
      <c r="E39" s="2" t="s">
        <v>27</v>
      </c>
      <c r="F39" s="2">
        <v>2.4</v>
      </c>
      <c r="G39" s="4"/>
      <c r="H39" s="4">
        <f t="shared" si="3"/>
        <v>0</v>
      </c>
      <c r="I39" s="4"/>
      <c r="J39" s="4">
        <f t="shared" si="4"/>
        <v>0</v>
      </c>
      <c r="K39" s="4">
        <f t="shared" si="2"/>
        <v>0</v>
      </c>
    </row>
    <row r="40" spans="1:11" x14ac:dyDescent="0.3">
      <c r="A40" s="9" t="s">
        <v>285</v>
      </c>
      <c r="B40" s="2" t="s">
        <v>35</v>
      </c>
      <c r="C40" s="2" t="s">
        <v>289</v>
      </c>
      <c r="D40" s="3" t="s">
        <v>290</v>
      </c>
      <c r="E40" s="2" t="s">
        <v>135</v>
      </c>
      <c r="F40" s="2">
        <v>3</v>
      </c>
      <c r="G40" s="4"/>
      <c r="H40" s="4">
        <f t="shared" si="3"/>
        <v>0</v>
      </c>
      <c r="I40" s="4"/>
      <c r="J40" s="4">
        <f t="shared" si="4"/>
        <v>0</v>
      </c>
      <c r="K40" s="4">
        <f t="shared" si="2"/>
        <v>0</v>
      </c>
    </row>
    <row r="41" spans="1:11" x14ac:dyDescent="0.3">
      <c r="A41" s="9" t="s">
        <v>286</v>
      </c>
      <c r="B41" s="2" t="s">
        <v>35</v>
      </c>
      <c r="C41" s="2" t="s">
        <v>291</v>
      </c>
      <c r="D41" s="3" t="s">
        <v>292</v>
      </c>
      <c r="E41" s="2" t="s">
        <v>41</v>
      </c>
      <c r="F41" s="2">
        <v>100</v>
      </c>
      <c r="G41" s="4"/>
      <c r="H41" s="4">
        <f t="shared" si="3"/>
        <v>0</v>
      </c>
      <c r="I41" s="4"/>
      <c r="J41" s="4">
        <f t="shared" si="4"/>
        <v>0</v>
      </c>
      <c r="K41" s="4">
        <f t="shared" si="2"/>
        <v>0</v>
      </c>
    </row>
    <row r="42" spans="1:11" ht="28.8" x14ac:dyDescent="0.3">
      <c r="A42" s="9" t="s">
        <v>287</v>
      </c>
      <c r="B42" s="2" t="s">
        <v>35</v>
      </c>
      <c r="C42" s="2" t="s">
        <v>293</v>
      </c>
      <c r="D42" s="3" t="s">
        <v>294</v>
      </c>
      <c r="E42" s="2" t="s">
        <v>41</v>
      </c>
      <c r="F42" s="2">
        <v>60</v>
      </c>
      <c r="G42" s="4"/>
      <c r="H42" s="4">
        <f t="shared" si="3"/>
        <v>0</v>
      </c>
      <c r="I42" s="4"/>
      <c r="J42" s="4">
        <f t="shared" si="4"/>
        <v>0</v>
      </c>
      <c r="K42" s="4">
        <f t="shared" si="2"/>
        <v>0</v>
      </c>
    </row>
    <row r="43" spans="1:11" x14ac:dyDescent="0.3">
      <c r="A43" s="9" t="s">
        <v>288</v>
      </c>
      <c r="B43" s="2" t="s">
        <v>295</v>
      </c>
      <c r="C43" s="2" t="s">
        <v>296</v>
      </c>
      <c r="D43" s="3" t="s">
        <v>297</v>
      </c>
      <c r="E43" s="2" t="s">
        <v>17</v>
      </c>
      <c r="F43" s="2">
        <v>125</v>
      </c>
      <c r="G43" s="4"/>
      <c r="H43" s="4">
        <f t="shared" si="3"/>
        <v>0</v>
      </c>
      <c r="I43" s="4"/>
      <c r="J43" s="4">
        <f t="shared" si="4"/>
        <v>0</v>
      </c>
      <c r="K43" s="4">
        <f t="shared" si="2"/>
        <v>0</v>
      </c>
    </row>
    <row r="44" spans="1:11" ht="43.2" x14ac:dyDescent="0.3">
      <c r="A44" s="9"/>
      <c r="B44" s="2" t="s">
        <v>14</v>
      </c>
      <c r="C44" s="2" t="s">
        <v>89</v>
      </c>
      <c r="D44" s="3" t="s">
        <v>90</v>
      </c>
      <c r="E44" s="2" t="s">
        <v>41</v>
      </c>
      <c r="F44" s="2">
        <v>20</v>
      </c>
      <c r="G44" s="4"/>
      <c r="H44" s="4">
        <f t="shared" si="3"/>
        <v>0</v>
      </c>
      <c r="I44" s="4"/>
      <c r="J44" s="4">
        <f t="shared" si="4"/>
        <v>0</v>
      </c>
      <c r="K44" s="4">
        <f t="shared" si="2"/>
        <v>0</v>
      </c>
    </row>
    <row r="45" spans="1:11" s="12" customFormat="1" x14ac:dyDescent="0.3">
      <c r="A45" s="9"/>
      <c r="B45" s="9"/>
      <c r="C45" s="9"/>
      <c r="D45" s="5" t="s">
        <v>248</v>
      </c>
      <c r="E45" s="9"/>
      <c r="F45" s="9"/>
      <c r="G45" s="10"/>
      <c r="H45" s="10">
        <f>SUM(H34:H44)</f>
        <v>0</v>
      </c>
      <c r="I45" s="10"/>
      <c r="J45" s="10">
        <f>SUM(J34:J44)</f>
        <v>0</v>
      </c>
      <c r="K45" s="10">
        <f>H45+J45</f>
        <v>0</v>
      </c>
    </row>
    <row r="46" spans="1:11" s="12" customFormat="1" x14ac:dyDescent="0.3">
      <c r="A46" s="9" t="s">
        <v>91</v>
      </c>
      <c r="B46" s="9"/>
      <c r="C46" s="9"/>
      <c r="D46" s="5" t="s">
        <v>92</v>
      </c>
      <c r="E46" s="9" t="s">
        <v>6</v>
      </c>
      <c r="F46" s="9"/>
      <c r="G46" s="10"/>
      <c r="H46" s="10">
        <f t="shared" si="3"/>
        <v>0</v>
      </c>
      <c r="I46" s="10"/>
      <c r="J46" s="10">
        <f t="shared" si="4"/>
        <v>0</v>
      </c>
      <c r="K46" s="10">
        <f t="shared" si="2"/>
        <v>0</v>
      </c>
    </row>
    <row r="47" spans="1:11" ht="28.8" x14ac:dyDescent="0.3">
      <c r="A47" s="2" t="s">
        <v>93</v>
      </c>
      <c r="B47" s="2" t="s">
        <v>14</v>
      </c>
      <c r="C47" s="2" t="s">
        <v>25</v>
      </c>
      <c r="D47" s="3" t="s">
        <v>26</v>
      </c>
      <c r="E47" s="2" t="s">
        <v>27</v>
      </c>
      <c r="F47" s="2">
        <v>15</v>
      </c>
      <c r="G47" s="4"/>
      <c r="H47" s="4">
        <f t="shared" si="3"/>
        <v>0</v>
      </c>
      <c r="I47" s="4"/>
      <c r="J47" s="4">
        <f t="shared" si="4"/>
        <v>0</v>
      </c>
      <c r="K47" s="4">
        <f t="shared" si="2"/>
        <v>0</v>
      </c>
    </row>
    <row r="48" spans="1:11" ht="28.8" x14ac:dyDescent="0.3">
      <c r="A48" s="2" t="s">
        <v>94</v>
      </c>
      <c r="B48" s="2" t="s">
        <v>14</v>
      </c>
      <c r="C48" s="2" t="s">
        <v>29</v>
      </c>
      <c r="D48" s="3" t="s">
        <v>30</v>
      </c>
      <c r="E48" s="2" t="s">
        <v>27</v>
      </c>
      <c r="F48" s="2">
        <v>1</v>
      </c>
      <c r="G48" s="4"/>
      <c r="H48" s="4">
        <f t="shared" si="3"/>
        <v>0</v>
      </c>
      <c r="I48" s="4"/>
      <c r="J48" s="4">
        <f t="shared" si="4"/>
        <v>0</v>
      </c>
      <c r="K48" s="4">
        <f t="shared" si="2"/>
        <v>0</v>
      </c>
    </row>
    <row r="49" spans="1:11" ht="28.8" x14ac:dyDescent="0.3">
      <c r="A49" s="2" t="s">
        <v>95</v>
      </c>
      <c r="B49" s="2" t="s">
        <v>14</v>
      </c>
      <c r="C49" s="2" t="s">
        <v>96</v>
      </c>
      <c r="D49" s="3" t="s">
        <v>97</v>
      </c>
      <c r="E49" s="2" t="s">
        <v>80</v>
      </c>
      <c r="F49" s="2">
        <v>138</v>
      </c>
      <c r="G49" s="4"/>
      <c r="H49" s="4">
        <f t="shared" si="3"/>
        <v>0</v>
      </c>
      <c r="I49" s="4"/>
      <c r="J49" s="4">
        <f t="shared" si="4"/>
        <v>0</v>
      </c>
      <c r="K49" s="4">
        <f t="shared" si="2"/>
        <v>0</v>
      </c>
    </row>
    <row r="50" spans="1:11" ht="28.8" x14ac:dyDescent="0.3">
      <c r="A50" s="2" t="s">
        <v>98</v>
      </c>
      <c r="B50" s="2" t="s">
        <v>14</v>
      </c>
      <c r="C50" s="2" t="s">
        <v>99</v>
      </c>
      <c r="D50" s="3" t="s">
        <v>100</v>
      </c>
      <c r="E50" s="2" t="s">
        <v>27</v>
      </c>
      <c r="F50" s="2">
        <v>2.5</v>
      </c>
      <c r="G50" s="4"/>
      <c r="H50" s="4">
        <f t="shared" si="3"/>
        <v>0</v>
      </c>
      <c r="I50" s="4"/>
      <c r="J50" s="4">
        <f t="shared" si="4"/>
        <v>0</v>
      </c>
      <c r="K50" s="4">
        <f t="shared" si="2"/>
        <v>0</v>
      </c>
    </row>
    <row r="51" spans="1:11" ht="28.8" x14ac:dyDescent="0.3">
      <c r="A51" s="2"/>
      <c r="B51" s="2" t="s">
        <v>10</v>
      </c>
      <c r="C51" s="2" t="s">
        <v>276</v>
      </c>
      <c r="D51" s="3" t="s">
        <v>277</v>
      </c>
      <c r="E51" s="2" t="s">
        <v>278</v>
      </c>
      <c r="F51" s="2">
        <v>3.4</v>
      </c>
      <c r="G51" s="4"/>
      <c r="H51" s="4">
        <f t="shared" si="3"/>
        <v>0</v>
      </c>
      <c r="I51" s="4"/>
      <c r="J51" s="4">
        <f t="shared" si="4"/>
        <v>0</v>
      </c>
      <c r="K51" s="4">
        <f t="shared" si="2"/>
        <v>0</v>
      </c>
    </row>
    <row r="52" spans="1:11" ht="43.2" x14ac:dyDescent="0.3">
      <c r="A52" s="2" t="s">
        <v>101</v>
      </c>
      <c r="B52" s="2" t="s">
        <v>14</v>
      </c>
      <c r="C52" s="2" t="s">
        <v>102</v>
      </c>
      <c r="D52" s="3" t="s">
        <v>103</v>
      </c>
      <c r="E52" s="2" t="s">
        <v>80</v>
      </c>
      <c r="F52" s="2">
        <v>215</v>
      </c>
      <c r="G52" s="4"/>
      <c r="H52" s="4">
        <f t="shared" si="3"/>
        <v>0</v>
      </c>
      <c r="I52" s="4"/>
      <c r="J52" s="4">
        <f t="shared" si="4"/>
        <v>0</v>
      </c>
      <c r="K52" s="4">
        <f t="shared" si="2"/>
        <v>0</v>
      </c>
    </row>
    <row r="53" spans="1:11" ht="43.2" x14ac:dyDescent="0.3">
      <c r="A53" s="2" t="s">
        <v>104</v>
      </c>
      <c r="B53" s="2" t="s">
        <v>10</v>
      </c>
      <c r="C53" s="2">
        <v>3741</v>
      </c>
      <c r="D53" s="3" t="s">
        <v>105</v>
      </c>
      <c r="E53" s="2" t="s">
        <v>12</v>
      </c>
      <c r="F53" s="2">
        <v>100</v>
      </c>
      <c r="G53" s="4"/>
      <c r="H53" s="4">
        <f t="shared" si="3"/>
        <v>0</v>
      </c>
      <c r="I53" s="4"/>
      <c r="J53" s="4">
        <f t="shared" si="4"/>
        <v>0</v>
      </c>
      <c r="K53" s="4">
        <f t="shared" si="2"/>
        <v>0</v>
      </c>
    </row>
    <row r="54" spans="1:11" ht="57.6" x14ac:dyDescent="0.3">
      <c r="A54" s="2" t="s">
        <v>106</v>
      </c>
      <c r="B54" s="2" t="s">
        <v>14</v>
      </c>
      <c r="C54" s="2" t="s">
        <v>107</v>
      </c>
      <c r="D54" s="3" t="s">
        <v>108</v>
      </c>
      <c r="E54" s="2" t="s">
        <v>27</v>
      </c>
      <c r="F54" s="2">
        <v>12.2</v>
      </c>
      <c r="G54" s="4"/>
      <c r="H54" s="4">
        <f t="shared" si="3"/>
        <v>0</v>
      </c>
      <c r="I54" s="4"/>
      <c r="J54" s="4">
        <f t="shared" si="4"/>
        <v>0</v>
      </c>
      <c r="K54" s="4">
        <f t="shared" si="2"/>
        <v>0</v>
      </c>
    </row>
    <row r="55" spans="1:11" ht="43.2" x14ac:dyDescent="0.3">
      <c r="A55" s="2" t="s">
        <v>109</v>
      </c>
      <c r="B55" s="2" t="s">
        <v>14</v>
      </c>
      <c r="C55" s="2" t="s">
        <v>43</v>
      </c>
      <c r="D55" s="3" t="s">
        <v>44</v>
      </c>
      <c r="E55" s="2" t="s">
        <v>17</v>
      </c>
      <c r="F55" s="2">
        <v>135</v>
      </c>
      <c r="G55" s="4"/>
      <c r="H55" s="4">
        <f t="shared" si="3"/>
        <v>0</v>
      </c>
      <c r="I55" s="4"/>
      <c r="J55" s="4">
        <f t="shared" si="4"/>
        <v>0</v>
      </c>
      <c r="K55" s="4">
        <f t="shared" si="2"/>
        <v>0</v>
      </c>
    </row>
    <row r="56" spans="1:11" ht="57.6" x14ac:dyDescent="0.3">
      <c r="A56" s="2" t="s">
        <v>110</v>
      </c>
      <c r="B56" s="2" t="s">
        <v>14</v>
      </c>
      <c r="C56" s="2" t="s">
        <v>46</v>
      </c>
      <c r="D56" s="3" t="s">
        <v>47</v>
      </c>
      <c r="E56" s="2" t="s">
        <v>17</v>
      </c>
      <c r="F56" s="2">
        <v>100</v>
      </c>
      <c r="G56" s="4"/>
      <c r="H56" s="4">
        <f t="shared" si="3"/>
        <v>0</v>
      </c>
      <c r="I56" s="4"/>
      <c r="J56" s="4">
        <f t="shared" si="4"/>
        <v>0</v>
      </c>
      <c r="K56" s="4">
        <f t="shared" si="2"/>
        <v>0</v>
      </c>
    </row>
    <row r="57" spans="1:11" ht="43.2" x14ac:dyDescent="0.3">
      <c r="A57" s="2" t="s">
        <v>111</v>
      </c>
      <c r="B57" s="2" t="s">
        <v>14</v>
      </c>
      <c r="C57" s="2" t="s">
        <v>49</v>
      </c>
      <c r="D57" s="3" t="s">
        <v>50</v>
      </c>
      <c r="E57" s="2" t="s">
        <v>17</v>
      </c>
      <c r="F57" s="2">
        <v>270</v>
      </c>
      <c r="G57" s="4"/>
      <c r="H57" s="4">
        <f t="shared" si="3"/>
        <v>0</v>
      </c>
      <c r="I57" s="4"/>
      <c r="J57" s="4">
        <f t="shared" si="4"/>
        <v>0</v>
      </c>
      <c r="K57" s="4">
        <f t="shared" si="2"/>
        <v>0</v>
      </c>
    </row>
    <row r="58" spans="1:11" ht="57.6" x14ac:dyDescent="0.3">
      <c r="A58" s="2" t="s">
        <v>112</v>
      </c>
      <c r="B58" s="2" t="s">
        <v>14</v>
      </c>
      <c r="C58" s="2" t="s">
        <v>74</v>
      </c>
      <c r="D58" s="3" t="s">
        <v>75</v>
      </c>
      <c r="E58" s="2" t="s">
        <v>17</v>
      </c>
      <c r="F58" s="2">
        <v>270</v>
      </c>
      <c r="G58" s="4"/>
      <c r="H58" s="4">
        <f t="shared" si="3"/>
        <v>0</v>
      </c>
      <c r="I58" s="4"/>
      <c r="J58" s="4">
        <f t="shared" si="4"/>
        <v>0</v>
      </c>
      <c r="K58" s="4">
        <f t="shared" si="2"/>
        <v>0</v>
      </c>
    </row>
    <row r="59" spans="1:11" ht="43.2" x14ac:dyDescent="0.3">
      <c r="A59" s="2" t="s">
        <v>113</v>
      </c>
      <c r="B59" s="2" t="s">
        <v>14</v>
      </c>
      <c r="C59" s="2" t="s">
        <v>58</v>
      </c>
      <c r="D59" s="3" t="s">
        <v>59</v>
      </c>
      <c r="E59" s="2" t="s">
        <v>17</v>
      </c>
      <c r="F59" s="2">
        <v>100</v>
      </c>
      <c r="G59" s="4"/>
      <c r="H59" s="4">
        <f t="shared" si="3"/>
        <v>0</v>
      </c>
      <c r="I59" s="4"/>
      <c r="J59" s="4">
        <f t="shared" si="4"/>
        <v>0</v>
      </c>
      <c r="K59" s="4">
        <f t="shared" si="2"/>
        <v>0</v>
      </c>
    </row>
    <row r="60" spans="1:11" ht="28.8" x14ac:dyDescent="0.3">
      <c r="A60" s="2" t="s">
        <v>114</v>
      </c>
      <c r="B60" s="2" t="s">
        <v>14</v>
      </c>
      <c r="C60" s="2" t="s">
        <v>115</v>
      </c>
      <c r="D60" s="3" t="s">
        <v>116</v>
      </c>
      <c r="E60" s="2" t="s">
        <v>17</v>
      </c>
      <c r="F60" s="2">
        <v>270</v>
      </c>
      <c r="G60" s="4"/>
      <c r="H60" s="4">
        <f t="shared" si="3"/>
        <v>0</v>
      </c>
      <c r="I60" s="4"/>
      <c r="J60" s="4">
        <f t="shared" si="4"/>
        <v>0</v>
      </c>
      <c r="K60" s="4">
        <f t="shared" si="2"/>
        <v>0</v>
      </c>
    </row>
    <row r="61" spans="1:11" ht="28.8" x14ac:dyDescent="0.3">
      <c r="A61" s="2" t="s">
        <v>117</v>
      </c>
      <c r="B61" s="2" t="s">
        <v>14</v>
      </c>
      <c r="C61" s="2" t="s">
        <v>118</v>
      </c>
      <c r="D61" s="3" t="s">
        <v>119</v>
      </c>
      <c r="E61" s="2" t="s">
        <v>17</v>
      </c>
      <c r="F61" s="2">
        <v>100</v>
      </c>
      <c r="G61" s="4"/>
      <c r="H61" s="4">
        <f t="shared" si="3"/>
        <v>0</v>
      </c>
      <c r="I61" s="4"/>
      <c r="J61" s="4">
        <f t="shared" si="4"/>
        <v>0</v>
      </c>
      <c r="K61" s="4">
        <f t="shared" si="2"/>
        <v>0</v>
      </c>
    </row>
    <row r="62" spans="1:11" ht="28.8" x14ac:dyDescent="0.3">
      <c r="A62" s="2" t="s">
        <v>120</v>
      </c>
      <c r="B62" s="2" t="s">
        <v>14</v>
      </c>
      <c r="C62" s="2" t="s">
        <v>121</v>
      </c>
      <c r="D62" s="3" t="s">
        <v>122</v>
      </c>
      <c r="E62" s="2" t="s">
        <v>17</v>
      </c>
      <c r="F62" s="2">
        <v>270</v>
      </c>
      <c r="G62" s="4"/>
      <c r="H62" s="4">
        <f t="shared" si="3"/>
        <v>0</v>
      </c>
      <c r="I62" s="4"/>
      <c r="J62" s="4">
        <f t="shared" si="4"/>
        <v>0</v>
      </c>
      <c r="K62" s="4">
        <f t="shared" si="2"/>
        <v>0</v>
      </c>
    </row>
    <row r="63" spans="1:11" ht="57.6" x14ac:dyDescent="0.3">
      <c r="A63" s="2" t="s">
        <v>123</v>
      </c>
      <c r="B63" s="2" t="s">
        <v>14</v>
      </c>
      <c r="C63" s="2" t="s">
        <v>124</v>
      </c>
      <c r="D63" s="3" t="s">
        <v>125</v>
      </c>
      <c r="E63" s="2" t="s">
        <v>126</v>
      </c>
      <c r="F63" s="2">
        <v>100</v>
      </c>
      <c r="G63" s="4"/>
      <c r="H63" s="4">
        <f t="shared" si="3"/>
        <v>0</v>
      </c>
      <c r="I63" s="4"/>
      <c r="J63" s="4">
        <f t="shared" si="4"/>
        <v>0</v>
      </c>
      <c r="K63" s="4">
        <f t="shared" si="2"/>
        <v>0</v>
      </c>
    </row>
    <row r="64" spans="1:11" x14ac:dyDescent="0.3">
      <c r="A64" s="2" t="s">
        <v>127</v>
      </c>
      <c r="B64" s="2" t="s">
        <v>295</v>
      </c>
      <c r="C64" s="2" t="s">
        <v>296</v>
      </c>
      <c r="D64" s="3" t="s">
        <v>297</v>
      </c>
      <c r="E64" s="2" t="s">
        <v>12</v>
      </c>
      <c r="F64" s="2">
        <v>100</v>
      </c>
      <c r="G64" s="4"/>
      <c r="H64" s="4">
        <f t="shared" si="3"/>
        <v>0</v>
      </c>
      <c r="I64" s="4"/>
      <c r="J64" s="4">
        <f t="shared" si="4"/>
        <v>0</v>
      </c>
      <c r="K64" s="4">
        <f t="shared" si="2"/>
        <v>0</v>
      </c>
    </row>
    <row r="65" spans="1:11" ht="43.2" x14ac:dyDescent="0.3">
      <c r="A65" s="2" t="s">
        <v>128</v>
      </c>
      <c r="B65" s="2" t="s">
        <v>14</v>
      </c>
      <c r="C65" s="2" t="s">
        <v>129</v>
      </c>
      <c r="D65" s="3" t="s">
        <v>130</v>
      </c>
      <c r="E65" s="2" t="s">
        <v>41</v>
      </c>
      <c r="F65" s="2">
        <v>40</v>
      </c>
      <c r="G65" s="4"/>
      <c r="H65" s="4">
        <f t="shared" si="3"/>
        <v>0</v>
      </c>
      <c r="I65" s="4"/>
      <c r="J65" s="4">
        <f t="shared" si="4"/>
        <v>0</v>
      </c>
      <c r="K65" s="4">
        <f t="shared" si="2"/>
        <v>0</v>
      </c>
    </row>
    <row r="66" spans="1:11" ht="28.8" x14ac:dyDescent="0.3">
      <c r="A66" s="2" t="s">
        <v>131</v>
      </c>
      <c r="B66" s="2" t="s">
        <v>132</v>
      </c>
      <c r="C66" s="2" t="s">
        <v>133</v>
      </c>
      <c r="D66" s="3" t="s">
        <v>134</v>
      </c>
      <c r="E66" s="2" t="s">
        <v>135</v>
      </c>
      <c r="F66" s="2">
        <v>1</v>
      </c>
      <c r="G66" s="4"/>
      <c r="H66" s="4">
        <f t="shared" si="3"/>
        <v>0</v>
      </c>
      <c r="I66" s="4"/>
      <c r="J66" s="4">
        <f t="shared" si="4"/>
        <v>0</v>
      </c>
      <c r="K66" s="4">
        <f t="shared" si="2"/>
        <v>0</v>
      </c>
    </row>
    <row r="67" spans="1:11" s="12" customFormat="1" x14ac:dyDescent="0.3">
      <c r="A67" s="9"/>
      <c r="B67" s="9"/>
      <c r="C67" s="9"/>
      <c r="D67" s="5" t="s">
        <v>248</v>
      </c>
      <c r="E67" s="9"/>
      <c r="F67" s="9"/>
      <c r="G67" s="10"/>
      <c r="H67" s="10">
        <f>SUM(H46:H66)</f>
        <v>0</v>
      </c>
      <c r="I67" s="10"/>
      <c r="J67" s="10">
        <f>SUM(J46:J66)</f>
        <v>0</v>
      </c>
      <c r="K67" s="10">
        <f t="shared" si="2"/>
        <v>0</v>
      </c>
    </row>
    <row r="68" spans="1:11" s="12" customFormat="1" x14ac:dyDescent="0.3">
      <c r="A68" s="9" t="s">
        <v>136</v>
      </c>
      <c r="B68" s="9" t="s">
        <v>137</v>
      </c>
      <c r="C68" s="9"/>
      <c r="D68" s="5" t="s">
        <v>138</v>
      </c>
      <c r="E68" s="9"/>
      <c r="F68" s="9"/>
      <c r="G68" s="10"/>
      <c r="H68" s="10">
        <f t="shared" si="3"/>
        <v>0</v>
      </c>
      <c r="I68" s="10"/>
      <c r="J68" s="10">
        <f t="shared" si="4"/>
        <v>0</v>
      </c>
      <c r="K68" s="10">
        <f t="shared" si="2"/>
        <v>0</v>
      </c>
    </row>
    <row r="69" spans="1:11" ht="28.8" x14ac:dyDescent="0.3">
      <c r="A69" s="2" t="s">
        <v>139</v>
      </c>
      <c r="B69" s="2" t="s">
        <v>14</v>
      </c>
      <c r="C69" s="2" t="s">
        <v>140</v>
      </c>
      <c r="D69" s="3" t="s">
        <v>141</v>
      </c>
      <c r="E69" s="2" t="s">
        <v>126</v>
      </c>
      <c r="F69" s="2">
        <v>29.35</v>
      </c>
      <c r="G69" s="4"/>
      <c r="H69" s="4">
        <f t="shared" si="3"/>
        <v>0</v>
      </c>
      <c r="I69" s="4"/>
      <c r="J69" s="4">
        <f t="shared" si="4"/>
        <v>0</v>
      </c>
      <c r="K69" s="4">
        <f t="shared" si="2"/>
        <v>0</v>
      </c>
    </row>
    <row r="70" spans="1:11" ht="43.2" x14ac:dyDescent="0.3">
      <c r="A70" s="2" t="s">
        <v>142</v>
      </c>
      <c r="B70" s="2" t="s">
        <v>14</v>
      </c>
      <c r="C70" s="2" t="s">
        <v>143</v>
      </c>
      <c r="D70" s="3" t="s">
        <v>144</v>
      </c>
      <c r="E70" s="2" t="s">
        <v>17</v>
      </c>
      <c r="F70" s="2">
        <v>36.15</v>
      </c>
      <c r="G70" s="4"/>
      <c r="H70" s="4">
        <f t="shared" si="3"/>
        <v>0</v>
      </c>
      <c r="I70" s="4"/>
      <c r="J70" s="4">
        <f t="shared" si="4"/>
        <v>0</v>
      </c>
      <c r="K70" s="4">
        <f t="shared" si="2"/>
        <v>0</v>
      </c>
    </row>
    <row r="71" spans="1:11" ht="28.8" x14ac:dyDescent="0.3">
      <c r="A71" s="2" t="s">
        <v>145</v>
      </c>
      <c r="B71" s="2" t="s">
        <v>14</v>
      </c>
      <c r="C71" s="2" t="s">
        <v>146</v>
      </c>
      <c r="D71" s="3" t="s">
        <v>147</v>
      </c>
      <c r="E71" s="2" t="s">
        <v>17</v>
      </c>
      <c r="F71" s="2">
        <v>4.8</v>
      </c>
      <c r="G71" s="4"/>
      <c r="H71" s="4">
        <f t="shared" si="3"/>
        <v>0</v>
      </c>
      <c r="I71" s="4"/>
      <c r="J71" s="4">
        <f t="shared" si="4"/>
        <v>0</v>
      </c>
      <c r="K71" s="4">
        <f t="shared" si="2"/>
        <v>0</v>
      </c>
    </row>
    <row r="72" spans="1:11" x14ac:dyDescent="0.3">
      <c r="A72" s="2" t="s">
        <v>148</v>
      </c>
      <c r="B72" s="2" t="s">
        <v>35</v>
      </c>
      <c r="C72" s="2" t="s">
        <v>149</v>
      </c>
      <c r="D72" s="3" t="s">
        <v>150</v>
      </c>
      <c r="E72" s="2" t="s">
        <v>17</v>
      </c>
      <c r="F72" s="2">
        <v>9.09</v>
      </c>
      <c r="G72" s="4"/>
      <c r="H72" s="4">
        <f t="shared" si="3"/>
        <v>0</v>
      </c>
      <c r="I72" s="4"/>
      <c r="J72" s="4">
        <f t="shared" si="4"/>
        <v>0</v>
      </c>
      <c r="K72" s="4">
        <f t="shared" si="2"/>
        <v>0</v>
      </c>
    </row>
    <row r="73" spans="1:11" ht="43.2" x14ac:dyDescent="0.3">
      <c r="A73" s="2" t="s">
        <v>151</v>
      </c>
      <c r="B73" s="2" t="s">
        <v>10</v>
      </c>
      <c r="C73" s="2">
        <v>34367</v>
      </c>
      <c r="D73" s="3" t="s">
        <v>152</v>
      </c>
      <c r="E73" s="2" t="s">
        <v>153</v>
      </c>
      <c r="F73" s="2">
        <v>3</v>
      </c>
      <c r="G73" s="4"/>
      <c r="H73" s="4">
        <f t="shared" si="3"/>
        <v>0</v>
      </c>
      <c r="I73" s="4"/>
      <c r="J73" s="4">
        <f t="shared" si="4"/>
        <v>0</v>
      </c>
      <c r="K73" s="4">
        <f t="shared" si="2"/>
        <v>0</v>
      </c>
    </row>
    <row r="74" spans="1:11" s="12" customFormat="1" x14ac:dyDescent="0.3">
      <c r="A74" s="9"/>
      <c r="B74" s="9"/>
      <c r="C74" s="9"/>
      <c r="D74" s="5" t="s">
        <v>248</v>
      </c>
      <c r="E74" s="9"/>
      <c r="F74" s="9"/>
      <c r="G74" s="10"/>
      <c r="H74" s="10">
        <f>SUM(H68:H73)</f>
        <v>0</v>
      </c>
      <c r="I74" s="10"/>
      <c r="J74" s="10">
        <f>SUM(J68:J73)</f>
        <v>0</v>
      </c>
      <c r="K74" s="10">
        <f>H74+J74</f>
        <v>0</v>
      </c>
    </row>
    <row r="75" spans="1:11" s="12" customFormat="1" x14ac:dyDescent="0.3">
      <c r="A75" s="9" t="s">
        <v>154</v>
      </c>
      <c r="B75" s="9"/>
      <c r="C75" s="9"/>
      <c r="D75" s="5" t="s">
        <v>155</v>
      </c>
      <c r="E75" s="9" t="s">
        <v>6</v>
      </c>
      <c r="F75" s="9"/>
      <c r="G75" s="10"/>
      <c r="H75" s="10">
        <f t="shared" si="3"/>
        <v>0</v>
      </c>
      <c r="I75" s="10"/>
      <c r="J75" s="10">
        <f t="shared" si="4"/>
        <v>0</v>
      </c>
      <c r="K75" s="10">
        <f t="shared" si="2"/>
        <v>0</v>
      </c>
    </row>
    <row r="76" spans="1:11" ht="28.8" x14ac:dyDescent="0.3">
      <c r="A76" s="2" t="s">
        <v>156</v>
      </c>
      <c r="B76" s="2" t="s">
        <v>14</v>
      </c>
      <c r="C76" s="2" t="s">
        <v>157</v>
      </c>
      <c r="D76" s="3" t="s">
        <v>158</v>
      </c>
      <c r="E76" s="2" t="s">
        <v>17</v>
      </c>
      <c r="F76" s="2">
        <v>485</v>
      </c>
      <c r="G76" s="4"/>
      <c r="H76" s="4">
        <f t="shared" si="3"/>
        <v>0</v>
      </c>
      <c r="I76" s="4"/>
      <c r="J76" s="4">
        <f t="shared" si="4"/>
        <v>0</v>
      </c>
      <c r="K76" s="4">
        <f t="shared" si="2"/>
        <v>0</v>
      </c>
    </row>
    <row r="77" spans="1:11" ht="28.8" x14ac:dyDescent="0.3">
      <c r="A77" s="2" t="s">
        <v>159</v>
      </c>
      <c r="B77" s="2" t="s">
        <v>14</v>
      </c>
      <c r="C77" s="2" t="s">
        <v>160</v>
      </c>
      <c r="D77" s="3" t="s">
        <v>161</v>
      </c>
      <c r="E77" s="2" t="s">
        <v>27</v>
      </c>
      <c r="F77" s="2">
        <v>3</v>
      </c>
      <c r="G77" s="4"/>
      <c r="H77" s="4">
        <f t="shared" si="3"/>
        <v>0</v>
      </c>
      <c r="I77" s="4"/>
      <c r="J77" s="4">
        <f t="shared" si="4"/>
        <v>0</v>
      </c>
      <c r="K77" s="4">
        <f t="shared" si="2"/>
        <v>0</v>
      </c>
    </row>
    <row r="78" spans="1:11" ht="43.2" x14ac:dyDescent="0.3">
      <c r="A78" s="2" t="s">
        <v>162</v>
      </c>
      <c r="B78" s="2" t="s">
        <v>14</v>
      </c>
      <c r="C78" s="2" t="s">
        <v>163</v>
      </c>
      <c r="D78" s="3" t="s">
        <v>164</v>
      </c>
      <c r="E78" s="2" t="s">
        <v>17</v>
      </c>
      <c r="F78" s="2">
        <v>250</v>
      </c>
      <c r="G78" s="4"/>
      <c r="H78" s="4">
        <f t="shared" si="3"/>
        <v>0</v>
      </c>
      <c r="I78" s="4"/>
      <c r="J78" s="4">
        <f t="shared" si="4"/>
        <v>0</v>
      </c>
      <c r="K78" s="4">
        <f t="shared" si="2"/>
        <v>0</v>
      </c>
    </row>
    <row r="79" spans="1:11" x14ac:dyDescent="0.3">
      <c r="A79" s="2" t="s">
        <v>165</v>
      </c>
      <c r="B79" s="2" t="s">
        <v>295</v>
      </c>
      <c r="C79" s="2" t="s">
        <v>296</v>
      </c>
      <c r="D79" s="3" t="s">
        <v>297</v>
      </c>
      <c r="E79" s="2" t="s">
        <v>12</v>
      </c>
      <c r="F79" s="2">
        <v>485</v>
      </c>
      <c r="G79" s="4"/>
      <c r="H79" s="4">
        <f>F79*G79</f>
        <v>0</v>
      </c>
      <c r="I79" s="4"/>
      <c r="J79" s="4">
        <f t="shared" si="4"/>
        <v>0</v>
      </c>
      <c r="K79" s="4">
        <f t="shared" si="2"/>
        <v>0</v>
      </c>
    </row>
    <row r="80" spans="1:11" ht="43.2" x14ac:dyDescent="0.3">
      <c r="A80" s="2" t="s">
        <v>166</v>
      </c>
      <c r="B80" s="2" t="s">
        <v>14</v>
      </c>
      <c r="C80" s="2" t="s">
        <v>129</v>
      </c>
      <c r="D80" s="3" t="s">
        <v>130</v>
      </c>
      <c r="E80" s="2" t="s">
        <v>41</v>
      </c>
      <c r="F80" s="2">
        <v>98</v>
      </c>
      <c r="G80" s="4"/>
      <c r="H80" s="4">
        <f t="shared" si="3"/>
        <v>0</v>
      </c>
      <c r="I80" s="4"/>
      <c r="J80" s="4">
        <f t="shared" si="4"/>
        <v>0</v>
      </c>
      <c r="K80" s="4">
        <f t="shared" si="2"/>
        <v>0</v>
      </c>
    </row>
    <row r="81" spans="1:11" ht="43.2" x14ac:dyDescent="0.3">
      <c r="A81" s="2" t="s">
        <v>167</v>
      </c>
      <c r="B81" s="2" t="s">
        <v>14</v>
      </c>
      <c r="C81" s="2" t="s">
        <v>43</v>
      </c>
      <c r="D81" s="3" t="s">
        <v>44</v>
      </c>
      <c r="E81" s="2" t="s">
        <v>17</v>
      </c>
      <c r="F81" s="2">
        <v>5</v>
      </c>
      <c r="G81" s="4"/>
      <c r="H81" s="4">
        <f t="shared" si="3"/>
        <v>0</v>
      </c>
      <c r="I81" s="4"/>
      <c r="J81" s="4">
        <f t="shared" si="4"/>
        <v>0</v>
      </c>
      <c r="K81" s="4">
        <f t="shared" si="2"/>
        <v>0</v>
      </c>
    </row>
    <row r="82" spans="1:11" ht="28.8" x14ac:dyDescent="0.3">
      <c r="A82" s="2" t="s">
        <v>168</v>
      </c>
      <c r="B82" s="2" t="s">
        <v>14</v>
      </c>
      <c r="C82" s="2" t="s">
        <v>118</v>
      </c>
      <c r="D82" s="3" t="s">
        <v>119</v>
      </c>
      <c r="E82" s="2" t="s">
        <v>17</v>
      </c>
      <c r="F82" s="2">
        <v>585</v>
      </c>
      <c r="G82" s="4"/>
      <c r="H82" s="4">
        <f t="shared" si="3"/>
        <v>0</v>
      </c>
      <c r="I82" s="4"/>
      <c r="J82" s="4">
        <f t="shared" si="4"/>
        <v>0</v>
      </c>
      <c r="K82" s="4">
        <f t="shared" si="2"/>
        <v>0</v>
      </c>
    </row>
    <row r="83" spans="1:11" ht="28.8" x14ac:dyDescent="0.3">
      <c r="A83" s="2" t="s">
        <v>169</v>
      </c>
      <c r="B83" s="2" t="s">
        <v>14</v>
      </c>
      <c r="C83" s="2" t="s">
        <v>121</v>
      </c>
      <c r="D83" s="3" t="s">
        <v>122</v>
      </c>
      <c r="E83" s="2" t="s">
        <v>17</v>
      </c>
      <c r="F83" s="2">
        <v>810</v>
      </c>
      <c r="G83" s="4"/>
      <c r="H83" s="4">
        <f t="shared" si="3"/>
        <v>0</v>
      </c>
      <c r="I83" s="4"/>
      <c r="J83" s="4">
        <f t="shared" si="4"/>
        <v>0</v>
      </c>
      <c r="K83" s="4">
        <f t="shared" ref="K83:K119" si="5">J83+H83</f>
        <v>0</v>
      </c>
    </row>
    <row r="84" spans="1:11" ht="28.8" x14ac:dyDescent="0.3">
      <c r="A84" s="2" t="s">
        <v>170</v>
      </c>
      <c r="B84" s="2" t="s">
        <v>10</v>
      </c>
      <c r="C84" s="2">
        <v>153</v>
      </c>
      <c r="D84" s="3" t="s">
        <v>171</v>
      </c>
      <c r="E84" s="2" t="s">
        <v>172</v>
      </c>
      <c r="F84" s="2">
        <v>75</v>
      </c>
      <c r="G84" s="4"/>
      <c r="H84" s="4">
        <f t="shared" ref="H84:H117" si="6">F84*G84</f>
        <v>0</v>
      </c>
      <c r="I84" s="4"/>
      <c r="J84" s="4">
        <f t="shared" ref="J84:J117" si="7">F84*I84</f>
        <v>0</v>
      </c>
      <c r="K84" s="4">
        <f t="shared" si="5"/>
        <v>0</v>
      </c>
    </row>
    <row r="85" spans="1:11" ht="43.2" x14ac:dyDescent="0.3">
      <c r="A85" s="2" t="s">
        <v>173</v>
      </c>
      <c r="B85" s="2" t="s">
        <v>14</v>
      </c>
      <c r="C85" s="2" t="s">
        <v>49</v>
      </c>
      <c r="D85" s="3" t="s">
        <v>50</v>
      </c>
      <c r="E85" s="2" t="s">
        <v>17</v>
      </c>
      <c r="F85" s="2">
        <v>25</v>
      </c>
      <c r="G85" s="4"/>
      <c r="H85" s="4">
        <f t="shared" si="6"/>
        <v>0</v>
      </c>
      <c r="I85" s="4"/>
      <c r="J85" s="4">
        <f t="shared" si="7"/>
        <v>0</v>
      </c>
      <c r="K85" s="4">
        <f t="shared" si="5"/>
        <v>0</v>
      </c>
    </row>
    <row r="86" spans="1:11" ht="57.6" x14ac:dyDescent="0.3">
      <c r="A86" s="2" t="s">
        <v>174</v>
      </c>
      <c r="B86" s="2" t="s">
        <v>14</v>
      </c>
      <c r="C86" s="2" t="s">
        <v>74</v>
      </c>
      <c r="D86" s="3" t="s">
        <v>75</v>
      </c>
      <c r="E86" s="2" t="s">
        <v>17</v>
      </c>
      <c r="F86" s="2">
        <v>25</v>
      </c>
      <c r="G86" s="4"/>
      <c r="H86" s="4">
        <f t="shared" si="6"/>
        <v>0</v>
      </c>
      <c r="I86" s="4"/>
      <c r="J86" s="4">
        <f t="shared" si="7"/>
        <v>0</v>
      </c>
      <c r="K86" s="4">
        <f t="shared" si="5"/>
        <v>0</v>
      </c>
    </row>
    <row r="87" spans="1:11" x14ac:dyDescent="0.3">
      <c r="A87" s="2" t="s">
        <v>175</v>
      </c>
      <c r="B87" s="2" t="s">
        <v>35</v>
      </c>
      <c r="C87" s="2" t="s">
        <v>176</v>
      </c>
      <c r="D87" s="3" t="s">
        <v>177</v>
      </c>
      <c r="E87" s="2" t="s">
        <v>17</v>
      </c>
      <c r="F87" s="2">
        <v>444</v>
      </c>
      <c r="G87" s="4"/>
      <c r="H87" s="4">
        <f t="shared" si="6"/>
        <v>0</v>
      </c>
      <c r="I87" s="4"/>
      <c r="J87" s="4">
        <f t="shared" si="7"/>
        <v>0</v>
      </c>
      <c r="K87" s="4">
        <f t="shared" si="5"/>
        <v>0</v>
      </c>
    </row>
    <row r="88" spans="1:11" ht="28.8" x14ac:dyDescent="0.3">
      <c r="A88" s="2" t="s">
        <v>178</v>
      </c>
      <c r="B88" s="2" t="s">
        <v>14</v>
      </c>
      <c r="C88" s="2" t="s">
        <v>121</v>
      </c>
      <c r="D88" s="3" t="s">
        <v>122</v>
      </c>
      <c r="E88" s="2" t="s">
        <v>17</v>
      </c>
      <c r="F88" s="2">
        <v>444</v>
      </c>
      <c r="G88" s="4"/>
      <c r="H88" s="4">
        <f t="shared" si="6"/>
        <v>0</v>
      </c>
      <c r="I88" s="4"/>
      <c r="J88" s="4">
        <f t="shared" si="7"/>
        <v>0</v>
      </c>
      <c r="K88" s="4">
        <f t="shared" si="5"/>
        <v>0</v>
      </c>
    </row>
    <row r="89" spans="1:11" s="12" customFormat="1" x14ac:dyDescent="0.3">
      <c r="A89" s="9"/>
      <c r="B89" s="9"/>
      <c r="C89" s="9"/>
      <c r="D89" s="5" t="s">
        <v>248</v>
      </c>
      <c r="E89" s="9"/>
      <c r="F89" s="9"/>
      <c r="G89" s="10"/>
      <c r="H89" s="10">
        <f>SUM(H75:H88)</f>
        <v>0</v>
      </c>
      <c r="I89" s="10"/>
      <c r="J89" s="10">
        <f>SUM(J75:J88)</f>
        <v>0</v>
      </c>
      <c r="K89" s="10">
        <f>H89+J89</f>
        <v>0</v>
      </c>
    </row>
    <row r="90" spans="1:11" s="12" customFormat="1" x14ac:dyDescent="0.3">
      <c r="A90" s="9" t="s">
        <v>179</v>
      </c>
      <c r="B90" s="9"/>
      <c r="C90" s="9"/>
      <c r="D90" s="5" t="s">
        <v>180</v>
      </c>
      <c r="E90" s="9" t="s">
        <v>6</v>
      </c>
      <c r="F90" s="9"/>
      <c r="G90" s="10"/>
      <c r="H90" s="10">
        <f t="shared" si="6"/>
        <v>0</v>
      </c>
      <c r="I90" s="10"/>
      <c r="J90" s="10">
        <f t="shared" si="7"/>
        <v>0</v>
      </c>
      <c r="K90" s="10">
        <f t="shared" si="5"/>
        <v>0</v>
      </c>
    </row>
    <row r="91" spans="1:11" ht="57.6" x14ac:dyDescent="0.3">
      <c r="A91" s="2" t="s">
        <v>181</v>
      </c>
      <c r="B91" s="2" t="s">
        <v>14</v>
      </c>
      <c r="C91" s="2" t="s">
        <v>182</v>
      </c>
      <c r="D91" s="3" t="s">
        <v>183</v>
      </c>
      <c r="E91" s="2" t="s">
        <v>135</v>
      </c>
      <c r="F91" s="2">
        <v>34</v>
      </c>
      <c r="G91" s="4"/>
      <c r="H91" s="4">
        <f t="shared" si="6"/>
        <v>0</v>
      </c>
      <c r="I91" s="4"/>
      <c r="J91" s="4">
        <f t="shared" si="7"/>
        <v>0</v>
      </c>
      <c r="K91" s="4">
        <f t="shared" si="5"/>
        <v>0</v>
      </c>
    </row>
    <row r="92" spans="1:11" ht="28.8" x14ac:dyDescent="0.3">
      <c r="A92" s="2" t="s">
        <v>184</v>
      </c>
      <c r="B92" s="2" t="s">
        <v>10</v>
      </c>
      <c r="C92" s="2" t="s">
        <v>185</v>
      </c>
      <c r="D92" s="3" t="s">
        <v>186</v>
      </c>
      <c r="E92" s="2" t="s">
        <v>153</v>
      </c>
      <c r="F92" s="2">
        <v>20</v>
      </c>
      <c r="G92" s="4"/>
      <c r="H92" s="4">
        <f t="shared" si="6"/>
        <v>0</v>
      </c>
      <c r="I92" s="4"/>
      <c r="J92" s="4">
        <f t="shared" si="7"/>
        <v>0</v>
      </c>
      <c r="K92" s="4">
        <f t="shared" si="5"/>
        <v>0</v>
      </c>
    </row>
    <row r="93" spans="1:11" ht="43.2" x14ac:dyDescent="0.3">
      <c r="A93" s="2" t="s">
        <v>187</v>
      </c>
      <c r="B93" s="2" t="s">
        <v>14</v>
      </c>
      <c r="C93" s="2" t="s">
        <v>188</v>
      </c>
      <c r="D93" s="3" t="s">
        <v>189</v>
      </c>
      <c r="E93" s="2" t="s">
        <v>41</v>
      </c>
      <c r="F93" s="2">
        <v>300</v>
      </c>
      <c r="G93" s="4"/>
      <c r="H93" s="4">
        <f t="shared" si="6"/>
        <v>0</v>
      </c>
      <c r="I93" s="4"/>
      <c r="J93" s="4">
        <f t="shared" si="7"/>
        <v>0</v>
      </c>
      <c r="K93" s="4">
        <f t="shared" si="5"/>
        <v>0</v>
      </c>
    </row>
    <row r="94" spans="1:11" ht="43.2" x14ac:dyDescent="0.3">
      <c r="A94" s="2" t="s">
        <v>190</v>
      </c>
      <c r="B94" s="2" t="s">
        <v>14</v>
      </c>
      <c r="C94" s="2" t="s">
        <v>191</v>
      </c>
      <c r="D94" s="3" t="s">
        <v>192</v>
      </c>
      <c r="E94" s="2" t="s">
        <v>135</v>
      </c>
      <c r="F94" s="2">
        <v>5</v>
      </c>
      <c r="G94" s="4"/>
      <c r="H94" s="4">
        <f t="shared" si="6"/>
        <v>0</v>
      </c>
      <c r="I94" s="4"/>
      <c r="J94" s="4">
        <f t="shared" si="7"/>
        <v>0</v>
      </c>
      <c r="K94" s="4">
        <f t="shared" si="5"/>
        <v>0</v>
      </c>
    </row>
    <row r="95" spans="1:11" x14ac:dyDescent="0.3">
      <c r="A95" s="2" t="s">
        <v>193</v>
      </c>
      <c r="B95" s="2" t="s">
        <v>10</v>
      </c>
      <c r="C95" s="2" t="s">
        <v>194</v>
      </c>
      <c r="D95" s="3" t="s">
        <v>195</v>
      </c>
      <c r="E95" s="2" t="s">
        <v>153</v>
      </c>
      <c r="F95" s="2">
        <v>2</v>
      </c>
      <c r="G95" s="4"/>
      <c r="H95" s="4">
        <f t="shared" si="6"/>
        <v>0</v>
      </c>
      <c r="I95" s="4"/>
      <c r="J95" s="4">
        <f t="shared" si="7"/>
        <v>0</v>
      </c>
      <c r="K95" s="4">
        <f t="shared" si="5"/>
        <v>0</v>
      </c>
    </row>
    <row r="96" spans="1:11" ht="43.2" x14ac:dyDescent="0.3">
      <c r="A96" s="2" t="s">
        <v>196</v>
      </c>
      <c r="B96" s="2" t="s">
        <v>14</v>
      </c>
      <c r="C96" s="2" t="s">
        <v>197</v>
      </c>
      <c r="D96" s="3" t="s">
        <v>198</v>
      </c>
      <c r="E96" s="2" t="s">
        <v>135</v>
      </c>
      <c r="F96" s="2">
        <v>6</v>
      </c>
      <c r="G96" s="4"/>
      <c r="H96" s="4">
        <f t="shared" si="6"/>
        <v>0</v>
      </c>
      <c r="I96" s="4"/>
      <c r="J96" s="4">
        <f t="shared" si="7"/>
        <v>0</v>
      </c>
      <c r="K96" s="4">
        <f t="shared" si="5"/>
        <v>0</v>
      </c>
    </row>
    <row r="97" spans="1:11" ht="43.2" x14ac:dyDescent="0.3">
      <c r="A97" s="2" t="s">
        <v>199</v>
      </c>
      <c r="B97" s="2" t="s">
        <v>14</v>
      </c>
      <c r="C97" s="2" t="s">
        <v>200</v>
      </c>
      <c r="D97" s="3" t="s">
        <v>201</v>
      </c>
      <c r="E97" s="2" t="s">
        <v>41</v>
      </c>
      <c r="F97" s="2">
        <v>800</v>
      </c>
      <c r="G97" s="4"/>
      <c r="H97" s="4">
        <f t="shared" si="6"/>
        <v>0</v>
      </c>
      <c r="I97" s="4"/>
      <c r="J97" s="4">
        <f t="shared" si="7"/>
        <v>0</v>
      </c>
      <c r="K97" s="4">
        <f t="shared" si="5"/>
        <v>0</v>
      </c>
    </row>
    <row r="98" spans="1:11" ht="43.2" x14ac:dyDescent="0.3">
      <c r="A98" s="2" t="s">
        <v>202</v>
      </c>
      <c r="B98" s="2" t="s">
        <v>14</v>
      </c>
      <c r="C98" s="2" t="s">
        <v>203</v>
      </c>
      <c r="D98" s="3" t="s">
        <v>204</v>
      </c>
      <c r="E98" s="2" t="s">
        <v>41</v>
      </c>
      <c r="F98" s="2">
        <v>550</v>
      </c>
      <c r="G98" s="4"/>
      <c r="H98" s="4">
        <f t="shared" si="6"/>
        <v>0</v>
      </c>
      <c r="I98" s="4"/>
      <c r="J98" s="4">
        <f t="shared" si="7"/>
        <v>0</v>
      </c>
      <c r="K98" s="4">
        <f t="shared" si="5"/>
        <v>0</v>
      </c>
    </row>
    <row r="99" spans="1:11" s="12" customFormat="1" x14ac:dyDescent="0.3">
      <c r="A99" s="9"/>
      <c r="B99" s="9"/>
      <c r="C99" s="9"/>
      <c r="D99" s="5" t="s">
        <v>248</v>
      </c>
      <c r="E99" s="9"/>
      <c r="F99" s="9"/>
      <c r="G99" s="10"/>
      <c r="H99" s="10">
        <f>SUM(H90:H98)</f>
        <v>0</v>
      </c>
      <c r="I99" s="10"/>
      <c r="J99" s="10">
        <f>SUM(J90:J98)</f>
        <v>0</v>
      </c>
      <c r="K99" s="10">
        <f>H99+J99</f>
        <v>0</v>
      </c>
    </row>
    <row r="100" spans="1:11" s="12" customFormat="1" x14ac:dyDescent="0.3">
      <c r="A100" s="9" t="s">
        <v>205</v>
      </c>
      <c r="B100" s="9"/>
      <c r="C100" s="9"/>
      <c r="D100" s="5" t="s">
        <v>206</v>
      </c>
      <c r="E100" s="9" t="s">
        <v>6</v>
      </c>
      <c r="F100" s="9"/>
      <c r="G100" s="10"/>
      <c r="H100" s="10">
        <f t="shared" si="6"/>
        <v>0</v>
      </c>
      <c r="I100" s="10"/>
      <c r="J100" s="10">
        <f t="shared" si="7"/>
        <v>0</v>
      </c>
      <c r="K100" s="10">
        <f t="shared" si="5"/>
        <v>0</v>
      </c>
    </row>
    <row r="101" spans="1:11" ht="43.2" x14ac:dyDescent="0.3">
      <c r="A101" s="2" t="s">
        <v>207</v>
      </c>
      <c r="B101" s="2" t="s">
        <v>14</v>
      </c>
      <c r="C101" s="2" t="s">
        <v>208</v>
      </c>
      <c r="D101" s="3" t="s">
        <v>209</v>
      </c>
      <c r="E101" s="2" t="s">
        <v>27</v>
      </c>
      <c r="F101" s="2">
        <v>3.2</v>
      </c>
      <c r="G101" s="4"/>
      <c r="H101" s="4">
        <f t="shared" si="6"/>
        <v>0</v>
      </c>
      <c r="I101" s="4"/>
      <c r="J101" s="4">
        <f t="shared" si="7"/>
        <v>0</v>
      </c>
      <c r="K101" s="4">
        <f t="shared" si="5"/>
        <v>0</v>
      </c>
    </row>
    <row r="102" spans="1:11" ht="57.6" x14ac:dyDescent="0.3">
      <c r="A102" s="2" t="s">
        <v>210</v>
      </c>
      <c r="B102" s="2" t="s">
        <v>132</v>
      </c>
      <c r="C102" s="2" t="s">
        <v>133</v>
      </c>
      <c r="D102" s="3" t="s">
        <v>211</v>
      </c>
      <c r="E102" s="2" t="s">
        <v>212</v>
      </c>
      <c r="F102" s="2">
        <v>1</v>
      </c>
      <c r="G102" s="4"/>
      <c r="H102" s="4">
        <f t="shared" si="6"/>
        <v>0</v>
      </c>
      <c r="I102" s="4"/>
      <c r="J102" s="4">
        <f t="shared" si="7"/>
        <v>0</v>
      </c>
      <c r="K102" s="4">
        <f t="shared" si="5"/>
        <v>0</v>
      </c>
    </row>
    <row r="103" spans="1:11" ht="86.4" x14ac:dyDescent="0.3">
      <c r="A103" s="2" t="s">
        <v>213</v>
      </c>
      <c r="B103" s="2" t="s">
        <v>132</v>
      </c>
      <c r="C103" s="2" t="s">
        <v>133</v>
      </c>
      <c r="D103" s="3" t="s">
        <v>214</v>
      </c>
      <c r="E103" s="2" t="s">
        <v>88</v>
      </c>
      <c r="F103" s="2">
        <v>1</v>
      </c>
      <c r="G103" s="4"/>
      <c r="H103" s="4">
        <f t="shared" si="6"/>
        <v>0</v>
      </c>
      <c r="I103" s="4"/>
      <c r="J103" s="4">
        <f t="shared" si="7"/>
        <v>0</v>
      </c>
      <c r="K103" s="4">
        <f t="shared" si="5"/>
        <v>0</v>
      </c>
    </row>
    <row r="104" spans="1:11" ht="100.8" x14ac:dyDescent="0.3">
      <c r="A104" s="2" t="s">
        <v>215</v>
      </c>
      <c r="B104" s="2" t="s">
        <v>132</v>
      </c>
      <c r="C104" s="2" t="s">
        <v>133</v>
      </c>
      <c r="D104" s="3" t="s">
        <v>216</v>
      </c>
      <c r="E104" s="2" t="s">
        <v>88</v>
      </c>
      <c r="F104" s="2">
        <v>1</v>
      </c>
      <c r="G104" s="4"/>
      <c r="H104" s="4">
        <f t="shared" si="6"/>
        <v>0</v>
      </c>
      <c r="I104" s="4"/>
      <c r="J104" s="4">
        <f t="shared" si="7"/>
        <v>0</v>
      </c>
      <c r="K104" s="4">
        <f t="shared" si="5"/>
        <v>0</v>
      </c>
    </row>
    <row r="105" spans="1:11" ht="115.2" x14ac:dyDescent="0.3">
      <c r="A105" s="2" t="s">
        <v>217</v>
      </c>
      <c r="B105" s="2" t="s">
        <v>132</v>
      </c>
      <c r="C105" s="2" t="s">
        <v>133</v>
      </c>
      <c r="D105" s="3" t="s">
        <v>218</v>
      </c>
      <c r="E105" s="2" t="s">
        <v>88</v>
      </c>
      <c r="F105" s="2">
        <v>1</v>
      </c>
      <c r="G105" s="4"/>
      <c r="H105" s="4">
        <f t="shared" si="6"/>
        <v>0</v>
      </c>
      <c r="I105" s="4"/>
      <c r="J105" s="4">
        <f t="shared" si="7"/>
        <v>0</v>
      </c>
      <c r="K105" s="4">
        <f t="shared" si="5"/>
        <v>0</v>
      </c>
    </row>
    <row r="106" spans="1:11" s="12" customFormat="1" x14ac:dyDescent="0.3">
      <c r="A106" s="9"/>
      <c r="B106" s="9"/>
      <c r="C106" s="9"/>
      <c r="D106" s="5" t="s">
        <v>248</v>
      </c>
      <c r="E106" s="9"/>
      <c r="F106" s="9"/>
      <c r="G106" s="10"/>
      <c r="H106" s="10">
        <f>SUM(H100:H105)</f>
        <v>0</v>
      </c>
      <c r="I106" s="10"/>
      <c r="J106" s="10">
        <f>SUM(J100:J105)</f>
        <v>0</v>
      </c>
      <c r="K106" s="10">
        <f>H106+J106</f>
        <v>0</v>
      </c>
    </row>
    <row r="107" spans="1:11" s="12" customFormat="1" x14ac:dyDescent="0.3">
      <c r="A107" s="9" t="s">
        <v>219</v>
      </c>
      <c r="B107" s="9"/>
      <c r="C107" s="9"/>
      <c r="D107" s="5" t="s">
        <v>220</v>
      </c>
      <c r="E107" s="9" t="s">
        <v>6</v>
      </c>
      <c r="F107" s="9"/>
      <c r="G107" s="10"/>
      <c r="H107" s="10">
        <f t="shared" si="6"/>
        <v>0</v>
      </c>
      <c r="I107" s="10"/>
      <c r="J107" s="10">
        <f t="shared" si="7"/>
        <v>0</v>
      </c>
      <c r="K107" s="10">
        <f t="shared" si="5"/>
        <v>0</v>
      </c>
    </row>
    <row r="108" spans="1:11" ht="28.8" x14ac:dyDescent="0.3">
      <c r="A108" s="2" t="s">
        <v>221</v>
      </c>
      <c r="B108" s="2" t="s">
        <v>137</v>
      </c>
      <c r="C108" s="2" t="s">
        <v>133</v>
      </c>
      <c r="D108" s="3" t="s">
        <v>222</v>
      </c>
      <c r="E108" s="2" t="s">
        <v>21</v>
      </c>
      <c r="F108" s="2">
        <v>25</v>
      </c>
      <c r="G108" s="4"/>
      <c r="H108" s="4">
        <f t="shared" si="6"/>
        <v>0</v>
      </c>
      <c r="I108" s="4"/>
      <c r="J108" s="4">
        <f t="shared" si="7"/>
        <v>0</v>
      </c>
      <c r="K108" s="4">
        <f t="shared" si="5"/>
        <v>0</v>
      </c>
    </row>
    <row r="109" spans="1:11" ht="28.8" x14ac:dyDescent="0.3">
      <c r="A109" s="2" t="s">
        <v>223</v>
      </c>
      <c r="B109" s="2" t="s">
        <v>137</v>
      </c>
      <c r="C109" s="2" t="s">
        <v>133</v>
      </c>
      <c r="D109" s="3" t="s">
        <v>224</v>
      </c>
      <c r="E109" s="2" t="s">
        <v>21</v>
      </c>
      <c r="F109" s="2">
        <v>6</v>
      </c>
      <c r="G109" s="4"/>
      <c r="H109" s="4">
        <f t="shared" si="6"/>
        <v>0</v>
      </c>
      <c r="I109" s="4"/>
      <c r="J109" s="4">
        <f t="shared" si="7"/>
        <v>0</v>
      </c>
      <c r="K109" s="4">
        <f t="shared" si="5"/>
        <v>0</v>
      </c>
    </row>
    <row r="110" spans="1:11" ht="28.8" x14ac:dyDescent="0.3">
      <c r="A110" s="2" t="s">
        <v>225</v>
      </c>
      <c r="B110" s="2" t="s">
        <v>137</v>
      </c>
      <c r="C110" s="2" t="s">
        <v>133</v>
      </c>
      <c r="D110" s="3" t="s">
        <v>226</v>
      </c>
      <c r="E110" s="2" t="s">
        <v>212</v>
      </c>
      <c r="F110" s="2">
        <v>3</v>
      </c>
      <c r="G110" s="4"/>
      <c r="H110" s="4">
        <f t="shared" si="6"/>
        <v>0</v>
      </c>
      <c r="I110" s="4"/>
      <c r="J110" s="4">
        <f t="shared" si="7"/>
        <v>0</v>
      </c>
      <c r="K110" s="4">
        <f t="shared" si="5"/>
        <v>0</v>
      </c>
    </row>
    <row r="111" spans="1:11" ht="28.8" x14ac:dyDescent="0.3">
      <c r="A111" s="2" t="s">
        <v>227</v>
      </c>
      <c r="B111" s="2" t="s">
        <v>137</v>
      </c>
      <c r="C111" s="2" t="s">
        <v>133</v>
      </c>
      <c r="D111" s="3" t="s">
        <v>228</v>
      </c>
      <c r="E111" s="2" t="s">
        <v>212</v>
      </c>
      <c r="F111" s="2">
        <v>5</v>
      </c>
      <c r="G111" s="4"/>
      <c r="H111" s="4">
        <f t="shared" si="6"/>
        <v>0</v>
      </c>
      <c r="I111" s="4"/>
      <c r="J111" s="4">
        <f t="shared" si="7"/>
        <v>0</v>
      </c>
      <c r="K111" s="4">
        <f t="shared" si="5"/>
        <v>0</v>
      </c>
    </row>
    <row r="112" spans="1:11" ht="28.8" x14ac:dyDescent="0.3">
      <c r="A112" s="2" t="s">
        <v>229</v>
      </c>
      <c r="B112" s="2" t="s">
        <v>137</v>
      </c>
      <c r="C112" s="2" t="s">
        <v>133</v>
      </c>
      <c r="D112" s="3" t="s">
        <v>230</v>
      </c>
      <c r="E112" s="2" t="s">
        <v>212</v>
      </c>
      <c r="F112" s="2">
        <v>6</v>
      </c>
      <c r="G112" s="4"/>
      <c r="H112" s="4">
        <f t="shared" si="6"/>
        <v>0</v>
      </c>
      <c r="I112" s="4"/>
      <c r="J112" s="4">
        <f t="shared" si="7"/>
        <v>0</v>
      </c>
      <c r="K112" s="4">
        <f t="shared" si="5"/>
        <v>0</v>
      </c>
    </row>
    <row r="113" spans="1:11" ht="28.8" x14ac:dyDescent="0.3">
      <c r="A113" s="2" t="s">
        <v>231</v>
      </c>
      <c r="B113" s="2" t="s">
        <v>137</v>
      </c>
      <c r="C113" s="2" t="s">
        <v>133</v>
      </c>
      <c r="D113" s="3" t="s">
        <v>232</v>
      </c>
      <c r="E113" s="2" t="s">
        <v>212</v>
      </c>
      <c r="F113" s="2">
        <v>2</v>
      </c>
      <c r="G113" s="4"/>
      <c r="H113" s="4">
        <f t="shared" si="6"/>
        <v>0</v>
      </c>
      <c r="I113" s="4"/>
      <c r="J113" s="4">
        <f t="shared" si="7"/>
        <v>0</v>
      </c>
      <c r="K113" s="4">
        <f t="shared" si="5"/>
        <v>0</v>
      </c>
    </row>
    <row r="114" spans="1:11" ht="28.8" x14ac:dyDescent="0.3">
      <c r="A114" s="2" t="s">
        <v>233</v>
      </c>
      <c r="B114" s="2" t="s">
        <v>137</v>
      </c>
      <c r="C114" s="2" t="s">
        <v>133</v>
      </c>
      <c r="D114" s="3" t="s">
        <v>234</v>
      </c>
      <c r="E114" s="2" t="s">
        <v>212</v>
      </c>
      <c r="F114" s="2">
        <v>1</v>
      </c>
      <c r="G114" s="4"/>
      <c r="H114" s="4">
        <f t="shared" si="6"/>
        <v>0</v>
      </c>
      <c r="I114" s="4"/>
      <c r="J114" s="4">
        <f t="shared" si="7"/>
        <v>0</v>
      </c>
      <c r="K114" s="4">
        <f t="shared" si="5"/>
        <v>0</v>
      </c>
    </row>
    <row r="115" spans="1:11" ht="28.8" x14ac:dyDescent="0.3">
      <c r="A115" s="2" t="s">
        <v>235</v>
      </c>
      <c r="B115" s="2" t="s">
        <v>137</v>
      </c>
      <c r="C115" s="2" t="s">
        <v>133</v>
      </c>
      <c r="D115" s="3" t="s">
        <v>236</v>
      </c>
      <c r="E115" s="2" t="s">
        <v>212</v>
      </c>
      <c r="F115" s="2">
        <v>3</v>
      </c>
      <c r="G115" s="4"/>
      <c r="H115" s="4">
        <f t="shared" si="6"/>
        <v>0</v>
      </c>
      <c r="I115" s="4"/>
      <c r="J115" s="4">
        <f t="shared" si="7"/>
        <v>0</v>
      </c>
      <c r="K115" s="4">
        <f t="shared" si="5"/>
        <v>0</v>
      </c>
    </row>
    <row r="116" spans="1:11" ht="28.8" x14ac:dyDescent="0.3">
      <c r="A116" s="2" t="s">
        <v>237</v>
      </c>
      <c r="B116" s="2" t="s">
        <v>137</v>
      </c>
      <c r="C116" s="2" t="s">
        <v>133</v>
      </c>
      <c r="D116" s="3" t="s">
        <v>238</v>
      </c>
      <c r="E116" s="2" t="s">
        <v>212</v>
      </c>
      <c r="F116" s="2">
        <v>5</v>
      </c>
      <c r="G116" s="4"/>
      <c r="H116" s="4">
        <f t="shared" si="6"/>
        <v>0</v>
      </c>
      <c r="I116" s="4"/>
      <c r="J116" s="4">
        <f t="shared" si="7"/>
        <v>0</v>
      </c>
      <c r="K116" s="4">
        <f t="shared" si="5"/>
        <v>0</v>
      </c>
    </row>
    <row r="117" spans="1:11" x14ac:dyDescent="0.3">
      <c r="A117" s="2" t="s">
        <v>239</v>
      </c>
      <c r="B117" s="2" t="s">
        <v>137</v>
      </c>
      <c r="C117" s="2" t="s">
        <v>133</v>
      </c>
      <c r="D117" s="3" t="s">
        <v>240</v>
      </c>
      <c r="E117" s="2" t="s">
        <v>212</v>
      </c>
      <c r="F117" s="2">
        <v>5</v>
      </c>
      <c r="G117" s="4"/>
      <c r="H117" s="4">
        <f t="shared" si="6"/>
        <v>0</v>
      </c>
      <c r="I117" s="4"/>
      <c r="J117" s="4">
        <f t="shared" si="7"/>
        <v>0</v>
      </c>
      <c r="K117" s="4">
        <f t="shared" si="5"/>
        <v>0</v>
      </c>
    </row>
    <row r="118" spans="1:11" s="12" customFormat="1" x14ac:dyDescent="0.3">
      <c r="A118" s="9"/>
      <c r="B118" s="9"/>
      <c r="C118" s="9"/>
      <c r="D118" s="5" t="s">
        <v>248</v>
      </c>
      <c r="E118" s="9"/>
      <c r="F118" s="9"/>
      <c r="G118" s="10"/>
      <c r="H118" s="10">
        <f>SUM(H107:H117)</f>
        <v>0</v>
      </c>
      <c r="I118" s="10"/>
      <c r="J118" s="10">
        <f>SUM(J107:J117)</f>
        <v>0</v>
      </c>
      <c r="K118" s="10">
        <f t="shared" si="5"/>
        <v>0</v>
      </c>
    </row>
    <row r="119" spans="1:11" s="12" customFormat="1" x14ac:dyDescent="0.3">
      <c r="A119" s="9"/>
      <c r="B119" s="9"/>
      <c r="C119" s="9"/>
      <c r="D119" s="5" t="s">
        <v>249</v>
      </c>
      <c r="E119" s="9"/>
      <c r="F119" s="9"/>
      <c r="G119" s="10"/>
      <c r="H119" s="10">
        <f>H118+H106+H99+H89+H74+H67+H45+H32+H13</f>
        <v>0</v>
      </c>
      <c r="I119" s="10"/>
      <c r="J119" s="10">
        <f>J118+J106+J99+J89+J74+J67+J45+J32+J13</f>
        <v>0</v>
      </c>
      <c r="K119" s="10">
        <f t="shared" si="5"/>
        <v>0</v>
      </c>
    </row>
    <row r="122" spans="1:11" s="13" customFormat="1" ht="30" customHeight="1" x14ac:dyDescent="0.3">
      <c r="D122" s="14" t="s">
        <v>259</v>
      </c>
      <c r="E122" s="23">
        <v>0</v>
      </c>
      <c r="F122" s="23"/>
      <c r="G122" s="24" t="s">
        <v>260</v>
      </c>
      <c r="H122" s="24"/>
      <c r="I122" s="24"/>
      <c r="J122" s="24"/>
      <c r="K122" s="24"/>
    </row>
    <row r="123" spans="1:11" s="13" customFormat="1" ht="30" customHeight="1" x14ac:dyDescent="0.3">
      <c r="D123" s="14" t="s">
        <v>251</v>
      </c>
      <c r="E123" s="23">
        <v>0</v>
      </c>
      <c r="F123" s="23"/>
      <c r="G123" s="24" t="s">
        <v>260</v>
      </c>
      <c r="H123" s="24"/>
      <c r="I123" s="24"/>
      <c r="J123" s="24"/>
      <c r="K123" s="24"/>
    </row>
    <row r="124" spans="1:11" s="13" customFormat="1" ht="30" customHeight="1" x14ac:dyDescent="0.3">
      <c r="D124" s="14" t="s">
        <v>252</v>
      </c>
      <c r="E124" s="23">
        <v>0</v>
      </c>
      <c r="F124" s="23"/>
      <c r="G124" s="24" t="s">
        <v>260</v>
      </c>
      <c r="H124" s="24"/>
      <c r="I124" s="24"/>
      <c r="J124" s="24"/>
      <c r="K124" s="24"/>
    </row>
    <row r="125" spans="1:11" s="12" customFormat="1" x14ac:dyDescent="0.3">
      <c r="G125" s="15"/>
      <c r="H125" s="15"/>
      <c r="I125" s="15"/>
      <c r="J125" s="15"/>
      <c r="K125" s="15"/>
    </row>
    <row r="126" spans="1:11" s="12" customFormat="1" x14ac:dyDescent="0.3">
      <c r="A126" s="12" t="s">
        <v>261</v>
      </c>
      <c r="G126" s="15"/>
      <c r="H126" s="15"/>
      <c r="I126" s="15"/>
      <c r="J126" s="15"/>
      <c r="K126" s="15"/>
    </row>
    <row r="127" spans="1:11" s="12" customFormat="1" x14ac:dyDescent="0.3">
      <c r="G127" s="15"/>
      <c r="H127" s="15"/>
      <c r="I127" s="15"/>
      <c r="J127" s="15"/>
      <c r="K127" s="15"/>
    </row>
    <row r="128" spans="1:11" s="12" customFormat="1" x14ac:dyDescent="0.3">
      <c r="A128" s="12" t="s">
        <v>262</v>
      </c>
      <c r="G128" s="15"/>
      <c r="H128" s="15"/>
      <c r="I128" s="15"/>
      <c r="J128" s="15"/>
      <c r="K128" s="15"/>
    </row>
  </sheetData>
  <mergeCells count="7">
    <mergeCell ref="E124:F124"/>
    <mergeCell ref="G124:K124"/>
    <mergeCell ref="A1:K1"/>
    <mergeCell ref="E122:F122"/>
    <mergeCell ref="G122:K122"/>
    <mergeCell ref="E123:F123"/>
    <mergeCell ref="G123:K123"/>
  </mergeCells>
  <pageMargins left="0.23622047244094491" right="0.23622047244094491" top="0.74803149606299213" bottom="0.74803149606299213" header="0.31496062992125984" footer="0.31496062992125984"/>
  <pageSetup paperSize="9" scale="83" orientation="landscape" horizontalDpi="360" verticalDpi="360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2944-90A3-420E-8098-8F8CA97734DD}">
  <dimension ref="A1:K127"/>
  <sheetViews>
    <sheetView tabSelected="1" zoomScaleNormal="100" workbookViewId="0">
      <selection sqref="A1:K1"/>
    </sheetView>
  </sheetViews>
  <sheetFormatPr defaultRowHeight="14.4" x14ac:dyDescent="0.3"/>
  <cols>
    <col min="4" max="4" width="61.44140625" customWidth="1"/>
    <col min="5" max="5" width="8.109375" bestFit="1" customWidth="1"/>
    <col min="6" max="6" width="10.44140625" bestFit="1" customWidth="1"/>
    <col min="7" max="11" width="13.109375" style="1" customWidth="1"/>
  </cols>
  <sheetData>
    <row r="1" spans="1:11" ht="23.4" x14ac:dyDescent="0.45">
      <c r="A1" s="27" t="s">
        <v>242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12" t="s">
        <v>255</v>
      </c>
    </row>
    <row r="3" spans="1:11" x14ac:dyDescent="0.3">
      <c r="A3" s="12" t="s">
        <v>256</v>
      </c>
    </row>
    <row r="4" spans="1:11" x14ac:dyDescent="0.3">
      <c r="A4" s="12" t="s">
        <v>257</v>
      </c>
    </row>
    <row r="5" spans="1:11" x14ac:dyDescent="0.3">
      <c r="A5" s="12" t="s">
        <v>241</v>
      </c>
    </row>
    <row r="8" spans="1:11" ht="28.8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7" t="s">
        <v>243</v>
      </c>
      <c r="H8" s="7" t="s">
        <v>244</v>
      </c>
      <c r="I8" s="7" t="s">
        <v>245</v>
      </c>
      <c r="J8" s="7" t="s">
        <v>246</v>
      </c>
      <c r="K8" s="7" t="s">
        <v>247</v>
      </c>
    </row>
    <row r="9" spans="1:11" s="12" customFormat="1" x14ac:dyDescent="0.3">
      <c r="A9" s="9" t="s">
        <v>7</v>
      </c>
      <c r="B9" s="9"/>
      <c r="C9" s="9"/>
      <c r="D9" s="5" t="s">
        <v>8</v>
      </c>
      <c r="E9" s="9" t="s">
        <v>6</v>
      </c>
      <c r="F9" s="9"/>
      <c r="G9" s="10"/>
      <c r="H9" s="10"/>
      <c r="I9" s="10"/>
      <c r="J9" s="10"/>
      <c r="K9" s="10"/>
    </row>
    <row r="10" spans="1:11" ht="28.8" x14ac:dyDescent="0.3">
      <c r="A10" s="2" t="s">
        <v>9</v>
      </c>
      <c r="B10" s="2" t="s">
        <v>10</v>
      </c>
      <c r="C10" s="2">
        <v>4813</v>
      </c>
      <c r="D10" s="3" t="s">
        <v>11</v>
      </c>
      <c r="E10" s="2" t="s">
        <v>12</v>
      </c>
      <c r="F10" s="2">
        <v>2</v>
      </c>
      <c r="G10" s="4">
        <v>264.79000000000002</v>
      </c>
      <c r="H10" s="4">
        <f>G10*F10</f>
        <v>529.58000000000004</v>
      </c>
      <c r="I10" s="4">
        <v>15</v>
      </c>
      <c r="J10" s="4">
        <f>I10*F10</f>
        <v>30</v>
      </c>
      <c r="K10" s="4">
        <f>J10+H10</f>
        <v>559.58000000000004</v>
      </c>
    </row>
    <row r="11" spans="1:11" ht="28.8" x14ac:dyDescent="0.3">
      <c r="A11" s="2" t="s">
        <v>13</v>
      </c>
      <c r="B11" s="2" t="s">
        <v>14</v>
      </c>
      <c r="C11" s="2" t="s">
        <v>15</v>
      </c>
      <c r="D11" s="3" t="s">
        <v>16</v>
      </c>
      <c r="E11" s="2" t="s">
        <v>17</v>
      </c>
      <c r="F11" s="2">
        <v>10</v>
      </c>
      <c r="G11" s="4">
        <v>741.4</v>
      </c>
      <c r="H11" s="4">
        <f t="shared" ref="H11:H12" si="0">G11*F11</f>
        <v>7414</v>
      </c>
      <c r="I11" s="4">
        <v>318</v>
      </c>
      <c r="J11" s="4">
        <f t="shared" ref="J11:J12" si="1">I11*F11</f>
        <v>3180</v>
      </c>
      <c r="K11" s="4">
        <f t="shared" ref="K11:K82" si="2">J11+H11</f>
        <v>10594</v>
      </c>
    </row>
    <row r="12" spans="1:11" ht="43.2" x14ac:dyDescent="0.3">
      <c r="A12" s="2" t="s">
        <v>18</v>
      </c>
      <c r="B12" s="2" t="s">
        <v>14</v>
      </c>
      <c r="C12" s="2" t="s">
        <v>19</v>
      </c>
      <c r="D12" s="3" t="s">
        <v>20</v>
      </c>
      <c r="E12" s="2" t="s">
        <v>21</v>
      </c>
      <c r="F12" s="2">
        <v>44.71</v>
      </c>
      <c r="G12" s="4">
        <v>28.74</v>
      </c>
      <c r="H12" s="4">
        <f t="shared" si="0"/>
        <v>1284.9654</v>
      </c>
      <c r="I12" s="4">
        <v>27.33</v>
      </c>
      <c r="J12" s="4">
        <f t="shared" si="1"/>
        <v>1221.9242999999999</v>
      </c>
      <c r="K12" s="4">
        <f t="shared" si="2"/>
        <v>2506.8896999999997</v>
      </c>
    </row>
    <row r="13" spans="1:11" s="12" customFormat="1" x14ac:dyDescent="0.3">
      <c r="A13" s="9"/>
      <c r="B13" s="9"/>
      <c r="C13" s="9"/>
      <c r="D13" s="5" t="s">
        <v>248</v>
      </c>
      <c r="E13" s="9"/>
      <c r="F13" s="9"/>
      <c r="G13" s="10"/>
      <c r="H13" s="10">
        <f>SUM(H10:H12)</f>
        <v>9228.5453999999991</v>
      </c>
      <c r="I13" s="10"/>
      <c r="J13" s="10">
        <f>SUM(J10:J12)</f>
        <v>4431.9242999999997</v>
      </c>
      <c r="K13" s="10">
        <f t="shared" si="2"/>
        <v>13660.469699999998</v>
      </c>
    </row>
    <row r="14" spans="1:11" s="12" customFormat="1" x14ac:dyDescent="0.3">
      <c r="A14" s="9" t="s">
        <v>22</v>
      </c>
      <c r="B14" s="9"/>
      <c r="C14" s="9"/>
      <c r="D14" s="5" t="s">
        <v>23</v>
      </c>
      <c r="E14" s="9" t="s">
        <v>6</v>
      </c>
      <c r="F14" s="9"/>
      <c r="G14" s="10"/>
      <c r="H14" s="10"/>
      <c r="I14" s="10"/>
      <c r="J14" s="10"/>
      <c r="K14" s="10">
        <f t="shared" si="2"/>
        <v>0</v>
      </c>
    </row>
    <row r="15" spans="1:11" ht="28.8" x14ac:dyDescent="0.3">
      <c r="A15" s="2" t="s">
        <v>24</v>
      </c>
      <c r="B15" s="2" t="s">
        <v>14</v>
      </c>
      <c r="C15" s="2" t="s">
        <v>25</v>
      </c>
      <c r="D15" s="3" t="s">
        <v>26</v>
      </c>
      <c r="E15" s="2" t="s">
        <v>27</v>
      </c>
      <c r="F15" s="2">
        <v>2</v>
      </c>
      <c r="G15" s="4">
        <v>0</v>
      </c>
      <c r="H15" s="4">
        <f>F15*G15</f>
        <v>0</v>
      </c>
      <c r="I15" s="4">
        <v>330.71</v>
      </c>
      <c r="J15" s="4">
        <f>F15*I15</f>
        <v>661.42</v>
      </c>
      <c r="K15" s="4">
        <f t="shared" si="2"/>
        <v>661.42</v>
      </c>
    </row>
    <row r="16" spans="1:11" ht="28.8" x14ac:dyDescent="0.3">
      <c r="A16" s="2" t="s">
        <v>28</v>
      </c>
      <c r="B16" s="2" t="s">
        <v>14</v>
      </c>
      <c r="C16" s="2" t="s">
        <v>29</v>
      </c>
      <c r="D16" s="3" t="s">
        <v>30</v>
      </c>
      <c r="E16" s="2" t="s">
        <v>27</v>
      </c>
      <c r="F16" s="2">
        <v>0.25</v>
      </c>
      <c r="G16" s="4">
        <v>0</v>
      </c>
      <c r="H16" s="4">
        <f t="shared" ref="H16:H83" si="3">F16*G16</f>
        <v>0</v>
      </c>
      <c r="I16" s="4">
        <v>260.94</v>
      </c>
      <c r="J16" s="4">
        <f t="shared" ref="J16:J83" si="4">F16*I16</f>
        <v>65.234999999999999</v>
      </c>
      <c r="K16" s="4">
        <f t="shared" si="2"/>
        <v>65.234999999999999</v>
      </c>
    </row>
    <row r="17" spans="1:11" ht="28.8" x14ac:dyDescent="0.3">
      <c r="A17" s="2" t="s">
        <v>31</v>
      </c>
      <c r="B17" s="2" t="s">
        <v>14</v>
      </c>
      <c r="C17" s="2" t="s">
        <v>32</v>
      </c>
      <c r="D17" s="3" t="s">
        <v>33</v>
      </c>
      <c r="E17" s="2" t="s">
        <v>27</v>
      </c>
      <c r="F17" s="2">
        <v>1.0799999999999998</v>
      </c>
      <c r="G17" s="4">
        <v>402</v>
      </c>
      <c r="H17" s="4">
        <f t="shared" si="3"/>
        <v>434.15999999999991</v>
      </c>
      <c r="I17" s="4">
        <v>199.59</v>
      </c>
      <c r="J17" s="4">
        <f t="shared" si="4"/>
        <v>215.55719999999997</v>
      </c>
      <c r="K17" s="4">
        <f t="shared" si="2"/>
        <v>649.71719999999982</v>
      </c>
    </row>
    <row r="18" spans="1:11" x14ac:dyDescent="0.3">
      <c r="A18" s="2" t="s">
        <v>34</v>
      </c>
      <c r="B18" s="2" t="s">
        <v>35</v>
      </c>
      <c r="C18" s="2" t="s">
        <v>36</v>
      </c>
      <c r="D18" s="3" t="s">
        <v>37</v>
      </c>
      <c r="E18" s="2" t="s">
        <v>17</v>
      </c>
      <c r="F18" s="2">
        <v>6</v>
      </c>
      <c r="G18" s="4">
        <v>403.25</v>
      </c>
      <c r="H18" s="4">
        <f t="shared" si="3"/>
        <v>2419.5</v>
      </c>
      <c r="I18" s="4">
        <v>125</v>
      </c>
      <c r="J18" s="4">
        <f t="shared" si="4"/>
        <v>750</v>
      </c>
      <c r="K18" s="4">
        <f t="shared" si="2"/>
        <v>3169.5</v>
      </c>
    </row>
    <row r="19" spans="1:11" ht="28.8" x14ac:dyDescent="0.3">
      <c r="A19" s="2" t="s">
        <v>38</v>
      </c>
      <c r="B19" s="2" t="s">
        <v>14</v>
      </c>
      <c r="C19" s="2" t="s">
        <v>39</v>
      </c>
      <c r="D19" s="3" t="s">
        <v>40</v>
      </c>
      <c r="E19" s="2" t="s">
        <v>41</v>
      </c>
      <c r="F19" s="2">
        <v>0.59</v>
      </c>
      <c r="G19" s="4">
        <v>46.790000000000006</v>
      </c>
      <c r="H19" s="4">
        <f t="shared" si="3"/>
        <v>27.606100000000001</v>
      </c>
      <c r="I19" s="4">
        <v>25</v>
      </c>
      <c r="J19" s="4">
        <f t="shared" si="4"/>
        <v>14.75</v>
      </c>
      <c r="K19" s="4">
        <f t="shared" si="2"/>
        <v>42.356099999999998</v>
      </c>
    </row>
    <row r="20" spans="1:11" ht="43.2" x14ac:dyDescent="0.3">
      <c r="A20" s="2" t="s">
        <v>42</v>
      </c>
      <c r="B20" s="2" t="s">
        <v>14</v>
      </c>
      <c r="C20" s="2" t="s">
        <v>43</v>
      </c>
      <c r="D20" s="3" t="s">
        <v>44</v>
      </c>
      <c r="E20" s="2" t="s">
        <v>17</v>
      </c>
      <c r="F20" s="2">
        <v>22</v>
      </c>
      <c r="G20" s="4">
        <v>50.18</v>
      </c>
      <c r="H20" s="4">
        <f t="shared" si="3"/>
        <v>1103.96</v>
      </c>
      <c r="I20" s="4">
        <v>41.06</v>
      </c>
      <c r="J20" s="4">
        <f t="shared" si="4"/>
        <v>903.32</v>
      </c>
      <c r="K20" s="4">
        <f t="shared" si="2"/>
        <v>2007.2800000000002</v>
      </c>
    </row>
    <row r="21" spans="1:11" ht="57.6" x14ac:dyDescent="0.3">
      <c r="A21" s="2" t="s">
        <v>45</v>
      </c>
      <c r="B21" s="2" t="s">
        <v>14</v>
      </c>
      <c r="C21" s="2" t="s">
        <v>46</v>
      </c>
      <c r="D21" s="3" t="s">
        <v>47</v>
      </c>
      <c r="E21" s="2" t="s">
        <v>17</v>
      </c>
      <c r="F21" s="2">
        <v>8.75</v>
      </c>
      <c r="G21" s="4">
        <v>25.8</v>
      </c>
      <c r="H21" s="4">
        <f t="shared" si="3"/>
        <v>225.75</v>
      </c>
      <c r="I21" s="4">
        <v>8.6300000000000008</v>
      </c>
      <c r="J21" s="4">
        <f t="shared" si="4"/>
        <v>75.512500000000003</v>
      </c>
      <c r="K21" s="4">
        <f t="shared" si="2"/>
        <v>301.26249999999999</v>
      </c>
    </row>
    <row r="22" spans="1:11" ht="43.2" x14ac:dyDescent="0.3">
      <c r="A22" s="2" t="s">
        <v>48</v>
      </c>
      <c r="B22" s="2" t="s">
        <v>14</v>
      </c>
      <c r="C22" s="2" t="s">
        <v>49</v>
      </c>
      <c r="D22" s="3" t="s">
        <v>50</v>
      </c>
      <c r="E22" s="2" t="s">
        <v>17</v>
      </c>
      <c r="F22" s="2">
        <v>44</v>
      </c>
      <c r="G22" s="4">
        <v>10.19</v>
      </c>
      <c r="H22" s="4">
        <f t="shared" si="3"/>
        <v>448.35999999999996</v>
      </c>
      <c r="I22" s="4">
        <v>4.3499999999999996</v>
      </c>
      <c r="J22" s="4">
        <f t="shared" si="4"/>
        <v>191.39999999999998</v>
      </c>
      <c r="K22" s="4">
        <f t="shared" si="2"/>
        <v>639.76</v>
      </c>
    </row>
    <row r="23" spans="1:11" ht="72" x14ac:dyDescent="0.3">
      <c r="A23" s="2" t="s">
        <v>51</v>
      </c>
      <c r="B23" s="2" t="s">
        <v>14</v>
      </c>
      <c r="C23" s="2" t="s">
        <v>52</v>
      </c>
      <c r="D23" s="3" t="s">
        <v>53</v>
      </c>
      <c r="E23" s="2" t="s">
        <v>17</v>
      </c>
      <c r="F23" s="2">
        <v>22</v>
      </c>
      <c r="G23" s="4">
        <v>21.26</v>
      </c>
      <c r="H23" s="4">
        <f t="shared" si="3"/>
        <v>467.72</v>
      </c>
      <c r="I23" s="4">
        <v>21.43</v>
      </c>
      <c r="J23" s="4">
        <f t="shared" si="4"/>
        <v>471.46</v>
      </c>
      <c r="K23" s="4">
        <f t="shared" si="2"/>
        <v>939.18000000000006</v>
      </c>
    </row>
    <row r="24" spans="1:11" ht="57.6" x14ac:dyDescent="0.3">
      <c r="A24" s="2" t="s">
        <v>54</v>
      </c>
      <c r="B24" s="2" t="s">
        <v>14</v>
      </c>
      <c r="C24" s="2" t="s">
        <v>55</v>
      </c>
      <c r="D24" s="3" t="s">
        <v>56</v>
      </c>
      <c r="E24" s="2" t="s">
        <v>17</v>
      </c>
      <c r="F24" s="2">
        <v>22</v>
      </c>
      <c r="G24" s="4">
        <v>43.28</v>
      </c>
      <c r="H24" s="4">
        <f t="shared" si="3"/>
        <v>952.16000000000008</v>
      </c>
      <c r="I24" s="4">
        <v>20.75</v>
      </c>
      <c r="J24" s="4">
        <f t="shared" si="4"/>
        <v>456.5</v>
      </c>
      <c r="K24" s="4">
        <f t="shared" si="2"/>
        <v>1408.66</v>
      </c>
    </row>
    <row r="25" spans="1:11" ht="43.2" x14ac:dyDescent="0.3">
      <c r="A25" s="2" t="s">
        <v>57</v>
      </c>
      <c r="B25" s="2" t="s">
        <v>14</v>
      </c>
      <c r="C25" s="2" t="s">
        <v>58</v>
      </c>
      <c r="D25" s="3" t="s">
        <v>59</v>
      </c>
      <c r="E25" s="2" t="s">
        <v>17</v>
      </c>
      <c r="F25" s="2">
        <v>8.75</v>
      </c>
      <c r="G25" s="4">
        <v>42.38</v>
      </c>
      <c r="H25" s="4">
        <f t="shared" si="3"/>
        <v>370.82500000000005</v>
      </c>
      <c r="I25" s="4">
        <v>16.93</v>
      </c>
      <c r="J25" s="4">
        <f t="shared" si="4"/>
        <v>148.13749999999999</v>
      </c>
      <c r="K25" s="4">
        <f t="shared" si="2"/>
        <v>518.96250000000009</v>
      </c>
    </row>
    <row r="26" spans="1:11" ht="57.6" x14ac:dyDescent="0.3">
      <c r="A26" s="2" t="s">
        <v>60</v>
      </c>
      <c r="B26" s="2" t="s">
        <v>14</v>
      </c>
      <c r="C26" s="2" t="s">
        <v>61</v>
      </c>
      <c r="D26" s="3" t="s">
        <v>62</v>
      </c>
      <c r="E26" s="2" t="s">
        <v>17</v>
      </c>
      <c r="F26" s="2">
        <v>9.1</v>
      </c>
      <c r="G26" s="4">
        <v>51.58</v>
      </c>
      <c r="H26" s="4">
        <f t="shared" si="3"/>
        <v>469.37799999999999</v>
      </c>
      <c r="I26" s="4">
        <v>7.57</v>
      </c>
      <c r="J26" s="4">
        <f t="shared" si="4"/>
        <v>68.887</v>
      </c>
      <c r="K26" s="4">
        <f t="shared" si="2"/>
        <v>538.26499999999999</v>
      </c>
    </row>
    <row r="27" spans="1:11" ht="43.2" x14ac:dyDescent="0.3">
      <c r="A27" s="2" t="s">
        <v>63</v>
      </c>
      <c r="B27" s="2" t="s">
        <v>14</v>
      </c>
      <c r="C27" s="2" t="s">
        <v>64</v>
      </c>
      <c r="D27" s="3" t="s">
        <v>65</v>
      </c>
      <c r="E27" s="2" t="s">
        <v>17</v>
      </c>
      <c r="F27" s="2">
        <v>1.47</v>
      </c>
      <c r="G27" s="4">
        <v>950</v>
      </c>
      <c r="H27" s="4">
        <f t="shared" si="3"/>
        <v>1396.5</v>
      </c>
      <c r="I27" s="4">
        <v>225.87</v>
      </c>
      <c r="J27" s="4">
        <f t="shared" si="4"/>
        <v>332.02890000000002</v>
      </c>
      <c r="K27" s="4">
        <f t="shared" si="2"/>
        <v>1728.5289</v>
      </c>
    </row>
    <row r="28" spans="1:11" ht="57.6" x14ac:dyDescent="0.3">
      <c r="A28" s="2" t="s">
        <v>66</v>
      </c>
      <c r="B28" s="2" t="s">
        <v>14</v>
      </c>
      <c r="C28" s="2" t="s">
        <v>67</v>
      </c>
      <c r="D28" s="3" t="s">
        <v>68</v>
      </c>
      <c r="E28" s="2" t="s">
        <v>17</v>
      </c>
      <c r="F28" s="2">
        <v>9.1</v>
      </c>
      <c r="G28" s="4">
        <v>14.3</v>
      </c>
      <c r="H28" s="4">
        <f t="shared" si="3"/>
        <v>130.13</v>
      </c>
      <c r="I28" s="4">
        <v>4.92</v>
      </c>
      <c r="J28" s="4">
        <f t="shared" si="4"/>
        <v>44.771999999999998</v>
      </c>
      <c r="K28" s="4">
        <f t="shared" si="2"/>
        <v>174.90199999999999</v>
      </c>
    </row>
    <row r="29" spans="1:11" ht="28.8" x14ac:dyDescent="0.3">
      <c r="A29" s="2" t="s">
        <v>69</v>
      </c>
      <c r="B29" s="2" t="s">
        <v>14</v>
      </c>
      <c r="C29" s="2" t="s">
        <v>70</v>
      </c>
      <c r="D29" s="3" t="s">
        <v>71</v>
      </c>
      <c r="E29" s="2" t="s">
        <v>41</v>
      </c>
      <c r="F29" s="2">
        <v>3.5</v>
      </c>
      <c r="G29" s="4">
        <v>86.8</v>
      </c>
      <c r="H29" s="4">
        <f t="shared" si="3"/>
        <v>303.8</v>
      </c>
      <c r="I29" s="4">
        <v>7.2</v>
      </c>
      <c r="J29" s="4">
        <f t="shared" si="4"/>
        <v>25.2</v>
      </c>
      <c r="K29" s="4">
        <f t="shared" si="2"/>
        <v>329</v>
      </c>
    </row>
    <row r="30" spans="1:11" ht="43.2" x14ac:dyDescent="0.3">
      <c r="A30" s="2" t="s">
        <v>72</v>
      </c>
      <c r="B30" s="2" t="s">
        <v>14</v>
      </c>
      <c r="C30" s="2" t="s">
        <v>272</v>
      </c>
      <c r="D30" s="3" t="s">
        <v>273</v>
      </c>
      <c r="E30" s="2" t="s">
        <v>27</v>
      </c>
      <c r="F30" s="2">
        <v>1.1000000000000001</v>
      </c>
      <c r="G30" s="4">
        <v>457.82000000000005</v>
      </c>
      <c r="H30" s="4">
        <f t="shared" si="3"/>
        <v>503.60200000000009</v>
      </c>
      <c r="I30" s="4">
        <v>132</v>
      </c>
      <c r="J30" s="4">
        <f t="shared" si="4"/>
        <v>145.20000000000002</v>
      </c>
      <c r="K30" s="4">
        <f t="shared" si="2"/>
        <v>648.80200000000013</v>
      </c>
    </row>
    <row r="31" spans="1:11" ht="57.6" x14ac:dyDescent="0.3">
      <c r="A31" s="2" t="s">
        <v>73</v>
      </c>
      <c r="B31" s="2" t="s">
        <v>14</v>
      </c>
      <c r="C31" s="2" t="s">
        <v>74</v>
      </c>
      <c r="D31" s="3" t="s">
        <v>75</v>
      </c>
      <c r="E31" s="2" t="s">
        <v>17</v>
      </c>
      <c r="F31" s="2">
        <v>22</v>
      </c>
      <c r="G31" s="4">
        <v>21.3</v>
      </c>
      <c r="H31" s="4">
        <f t="shared" si="3"/>
        <v>468.6</v>
      </c>
      <c r="I31" s="4">
        <v>17.350000000000001</v>
      </c>
      <c r="J31" s="4">
        <f t="shared" si="4"/>
        <v>381.70000000000005</v>
      </c>
      <c r="K31" s="4">
        <f t="shared" si="2"/>
        <v>850.30000000000007</v>
      </c>
    </row>
    <row r="32" spans="1:11" s="12" customFormat="1" x14ac:dyDescent="0.3">
      <c r="A32" s="9"/>
      <c r="B32" s="9"/>
      <c r="C32" s="9"/>
      <c r="D32" s="5" t="s">
        <v>248</v>
      </c>
      <c r="E32" s="9"/>
      <c r="F32" s="9"/>
      <c r="G32" s="10"/>
      <c r="H32" s="10">
        <f>SUM(H15:H31)</f>
        <v>9722.0510999999988</v>
      </c>
      <c r="I32" s="10"/>
      <c r="J32" s="10">
        <f>SUM(J15:J31)</f>
        <v>4951.0800999999992</v>
      </c>
      <c r="K32" s="10">
        <f t="shared" si="2"/>
        <v>14673.131199999998</v>
      </c>
    </row>
    <row r="33" spans="1:11" s="12" customFormat="1" x14ac:dyDescent="0.3">
      <c r="A33" s="9" t="s">
        <v>76</v>
      </c>
      <c r="B33" s="9"/>
      <c r="C33" s="9"/>
      <c r="D33" s="5" t="s">
        <v>77</v>
      </c>
      <c r="E33" s="9" t="s">
        <v>6</v>
      </c>
      <c r="F33" s="9"/>
      <c r="G33" s="10"/>
      <c r="H33" s="10"/>
      <c r="I33" s="10"/>
      <c r="J33" s="10"/>
      <c r="K33" s="10"/>
    </row>
    <row r="34" spans="1:11" s="12" customFormat="1" ht="72" x14ac:dyDescent="0.3">
      <c r="A34" s="9" t="s">
        <v>279</v>
      </c>
      <c r="B34" s="2" t="s">
        <v>14</v>
      </c>
      <c r="C34" s="2" t="s">
        <v>274</v>
      </c>
      <c r="D34" s="3" t="s">
        <v>275</v>
      </c>
      <c r="E34" s="2" t="s">
        <v>27</v>
      </c>
      <c r="F34" s="2">
        <v>2.65</v>
      </c>
      <c r="G34" s="10">
        <v>10</v>
      </c>
      <c r="H34" s="4">
        <f t="shared" si="3"/>
        <v>26.5</v>
      </c>
      <c r="I34" s="10">
        <v>4.05</v>
      </c>
      <c r="J34" s="4">
        <f t="shared" si="4"/>
        <v>10.7325</v>
      </c>
      <c r="K34" s="4">
        <f t="shared" si="2"/>
        <v>37.232500000000002</v>
      </c>
    </row>
    <row r="35" spans="1:11" s="12" customFormat="1" ht="28.8" x14ac:dyDescent="0.3">
      <c r="A35" s="9" t="s">
        <v>280</v>
      </c>
      <c r="B35" s="2" t="s">
        <v>10</v>
      </c>
      <c r="C35" s="2" t="s">
        <v>276</v>
      </c>
      <c r="D35" s="3" t="s">
        <v>277</v>
      </c>
      <c r="E35" s="2" t="s">
        <v>278</v>
      </c>
      <c r="F35" s="2">
        <v>100</v>
      </c>
      <c r="G35" s="10">
        <v>11.7</v>
      </c>
      <c r="H35" s="4">
        <f t="shared" si="3"/>
        <v>1170</v>
      </c>
      <c r="I35" s="10">
        <v>0</v>
      </c>
      <c r="J35" s="4">
        <f t="shared" si="4"/>
        <v>0</v>
      </c>
      <c r="K35" s="4">
        <f t="shared" si="2"/>
        <v>1170</v>
      </c>
    </row>
    <row r="36" spans="1:11" ht="43.2" x14ac:dyDescent="0.3">
      <c r="A36" s="9" t="s">
        <v>281</v>
      </c>
      <c r="B36" s="2" t="s">
        <v>14</v>
      </c>
      <c r="C36" s="2" t="s">
        <v>78</v>
      </c>
      <c r="D36" s="3" t="s">
        <v>79</v>
      </c>
      <c r="E36" s="2" t="s">
        <v>80</v>
      </c>
      <c r="F36" s="2">
        <v>45</v>
      </c>
      <c r="G36" s="4">
        <v>0</v>
      </c>
      <c r="H36" s="4">
        <f t="shared" si="3"/>
        <v>0</v>
      </c>
      <c r="I36" s="4">
        <v>15.69</v>
      </c>
      <c r="J36" s="4">
        <f t="shared" si="4"/>
        <v>706.05</v>
      </c>
      <c r="K36" s="4">
        <f t="shared" si="2"/>
        <v>706.05</v>
      </c>
    </row>
    <row r="37" spans="1:11" ht="28.8" x14ac:dyDescent="0.3">
      <c r="A37" s="9" t="s">
        <v>282</v>
      </c>
      <c r="B37" s="2" t="s">
        <v>14</v>
      </c>
      <c r="C37" s="2" t="s">
        <v>81</v>
      </c>
      <c r="D37" s="3" t="s">
        <v>82</v>
      </c>
      <c r="E37" s="2" t="s">
        <v>27</v>
      </c>
      <c r="F37" s="2">
        <v>3.36</v>
      </c>
      <c r="G37" s="4">
        <v>605.55999999999995</v>
      </c>
      <c r="H37" s="4">
        <f t="shared" si="3"/>
        <v>2034.6815999999997</v>
      </c>
      <c r="I37" s="4">
        <v>235</v>
      </c>
      <c r="J37" s="4">
        <f t="shared" si="4"/>
        <v>789.6</v>
      </c>
      <c r="K37" s="4">
        <f t="shared" si="2"/>
        <v>2824.2815999999998</v>
      </c>
    </row>
    <row r="38" spans="1:11" x14ac:dyDescent="0.3">
      <c r="A38" s="9" t="s">
        <v>283</v>
      </c>
      <c r="B38" s="2" t="s">
        <v>83</v>
      </c>
      <c r="C38" s="2" t="s">
        <v>84</v>
      </c>
      <c r="D38" s="3" t="s">
        <v>85</v>
      </c>
      <c r="E38" s="2" t="s">
        <v>27</v>
      </c>
      <c r="F38" s="2">
        <v>2.54</v>
      </c>
      <c r="G38" s="4">
        <v>3979</v>
      </c>
      <c r="H38" s="4">
        <f t="shared" si="3"/>
        <v>10106.66</v>
      </c>
      <c r="I38" s="4">
        <v>995</v>
      </c>
      <c r="J38" s="4">
        <f t="shared" si="4"/>
        <v>2527.3000000000002</v>
      </c>
      <c r="K38" s="4">
        <f t="shared" si="2"/>
        <v>12633.96</v>
      </c>
    </row>
    <row r="39" spans="1:11" x14ac:dyDescent="0.3">
      <c r="A39" s="9" t="s">
        <v>284</v>
      </c>
      <c r="B39" s="2" t="s">
        <v>83</v>
      </c>
      <c r="C39" s="2" t="s">
        <v>86</v>
      </c>
      <c r="D39" s="3" t="s">
        <v>87</v>
      </c>
      <c r="E39" s="2" t="s">
        <v>27</v>
      </c>
      <c r="F39" s="2">
        <v>2.4</v>
      </c>
      <c r="G39" s="4">
        <v>3890.3</v>
      </c>
      <c r="H39" s="4">
        <f t="shared" si="3"/>
        <v>9336.7199999999993</v>
      </c>
      <c r="I39" s="4">
        <v>835</v>
      </c>
      <c r="J39" s="4">
        <f t="shared" si="4"/>
        <v>2004</v>
      </c>
      <c r="K39" s="4">
        <f t="shared" si="2"/>
        <v>11340.72</v>
      </c>
    </row>
    <row r="40" spans="1:11" x14ac:dyDescent="0.3">
      <c r="A40" s="9" t="s">
        <v>285</v>
      </c>
      <c r="B40" s="2" t="s">
        <v>35</v>
      </c>
      <c r="C40" s="2" t="s">
        <v>289</v>
      </c>
      <c r="D40" s="3" t="s">
        <v>290</v>
      </c>
      <c r="E40" s="2" t="s">
        <v>135</v>
      </c>
      <c r="F40" s="2">
        <v>3</v>
      </c>
      <c r="G40" s="4">
        <v>2000</v>
      </c>
      <c r="H40" s="4">
        <f t="shared" si="3"/>
        <v>6000</v>
      </c>
      <c r="I40" s="4">
        <v>690.36</v>
      </c>
      <c r="J40" s="4">
        <f t="shared" si="4"/>
        <v>2071.08</v>
      </c>
      <c r="K40" s="4">
        <f t="shared" si="2"/>
        <v>8071.08</v>
      </c>
    </row>
    <row r="41" spans="1:11" x14ac:dyDescent="0.3">
      <c r="A41" s="9" t="s">
        <v>286</v>
      </c>
      <c r="B41" s="2" t="s">
        <v>35</v>
      </c>
      <c r="C41" s="2" t="s">
        <v>291</v>
      </c>
      <c r="D41" s="3" t="s">
        <v>292</v>
      </c>
      <c r="E41" s="2" t="s">
        <v>41</v>
      </c>
      <c r="F41" s="2">
        <v>100</v>
      </c>
      <c r="G41" s="4">
        <v>64</v>
      </c>
      <c r="H41" s="4">
        <f t="shared" si="3"/>
        <v>6400</v>
      </c>
      <c r="I41" s="4">
        <v>48.46</v>
      </c>
      <c r="J41" s="4">
        <f t="shared" si="4"/>
        <v>4846</v>
      </c>
      <c r="K41" s="4">
        <f t="shared" si="2"/>
        <v>11246</v>
      </c>
    </row>
    <row r="42" spans="1:11" ht="28.8" x14ac:dyDescent="0.3">
      <c r="A42" s="9" t="s">
        <v>287</v>
      </c>
      <c r="B42" s="2" t="s">
        <v>35</v>
      </c>
      <c r="C42" s="2" t="s">
        <v>293</v>
      </c>
      <c r="D42" s="3" t="s">
        <v>294</v>
      </c>
      <c r="E42" s="2" t="s">
        <v>41</v>
      </c>
      <c r="F42" s="2">
        <v>60</v>
      </c>
      <c r="G42" s="4">
        <v>5.8</v>
      </c>
      <c r="H42" s="4">
        <f t="shared" si="3"/>
        <v>348</v>
      </c>
      <c r="I42" s="4">
        <v>4.53</v>
      </c>
      <c r="J42" s="4">
        <f t="shared" si="4"/>
        <v>271.8</v>
      </c>
      <c r="K42" s="4">
        <f t="shared" si="2"/>
        <v>619.79999999999995</v>
      </c>
    </row>
    <row r="43" spans="1:11" x14ac:dyDescent="0.3">
      <c r="A43" s="9" t="s">
        <v>288</v>
      </c>
      <c r="B43" s="2" t="s">
        <v>295</v>
      </c>
      <c r="C43" s="2" t="s">
        <v>296</v>
      </c>
      <c r="D43" s="3" t="s">
        <v>297</v>
      </c>
      <c r="E43" s="2" t="s">
        <v>17</v>
      </c>
      <c r="F43" s="2">
        <v>125</v>
      </c>
      <c r="G43" s="4">
        <v>79.11</v>
      </c>
      <c r="H43" s="4">
        <f t="shared" si="3"/>
        <v>9888.75</v>
      </c>
      <c r="I43" s="4">
        <v>33</v>
      </c>
      <c r="J43" s="4">
        <f t="shared" si="4"/>
        <v>4125</v>
      </c>
      <c r="K43" s="4">
        <f t="shared" si="2"/>
        <v>14013.75</v>
      </c>
    </row>
    <row r="44" spans="1:11" ht="43.2" x14ac:dyDescent="0.3">
      <c r="A44" s="9"/>
      <c r="B44" s="2" t="s">
        <v>14</v>
      </c>
      <c r="C44" s="2" t="s">
        <v>89</v>
      </c>
      <c r="D44" s="3" t="s">
        <v>90</v>
      </c>
      <c r="E44" s="2" t="s">
        <v>41</v>
      </c>
      <c r="F44" s="2">
        <v>20</v>
      </c>
      <c r="G44" s="4">
        <v>96</v>
      </c>
      <c r="H44" s="4">
        <f t="shared" si="3"/>
        <v>1920</v>
      </c>
      <c r="I44" s="4">
        <v>40.97</v>
      </c>
      <c r="J44" s="4">
        <f t="shared" ref="J44" si="5">F44*I44</f>
        <v>819.4</v>
      </c>
      <c r="K44" s="4">
        <f t="shared" ref="K44" si="6">J44+H44</f>
        <v>2739.4</v>
      </c>
    </row>
    <row r="45" spans="1:11" s="12" customFormat="1" x14ac:dyDescent="0.3">
      <c r="A45" s="9"/>
      <c r="B45" s="9"/>
      <c r="C45" s="9"/>
      <c r="D45" s="5" t="s">
        <v>248</v>
      </c>
      <c r="E45" s="9"/>
      <c r="F45" s="9"/>
      <c r="G45" s="10"/>
      <c r="H45" s="10">
        <f>SUM(H34:H44)</f>
        <v>47231.311600000001</v>
      </c>
      <c r="I45" s="10"/>
      <c r="J45" s="10">
        <f>SUM(J34:J44)</f>
        <v>18170.962500000001</v>
      </c>
      <c r="K45" s="10">
        <f>H45+J45</f>
        <v>65402.274100000002</v>
      </c>
    </row>
    <row r="46" spans="1:11" s="12" customFormat="1" x14ac:dyDescent="0.3">
      <c r="A46" s="9" t="s">
        <v>91</v>
      </c>
      <c r="B46" s="9"/>
      <c r="C46" s="9"/>
      <c r="D46" s="5" t="s">
        <v>92</v>
      </c>
      <c r="E46" s="9" t="s">
        <v>6</v>
      </c>
      <c r="F46" s="9"/>
      <c r="G46" s="10"/>
      <c r="H46" s="10">
        <f t="shared" si="3"/>
        <v>0</v>
      </c>
      <c r="I46" s="10"/>
      <c r="J46" s="10">
        <f t="shared" si="4"/>
        <v>0</v>
      </c>
      <c r="K46" s="10">
        <f t="shared" si="2"/>
        <v>0</v>
      </c>
    </row>
    <row r="47" spans="1:11" ht="28.8" x14ac:dyDescent="0.3">
      <c r="A47" s="2" t="s">
        <v>93</v>
      </c>
      <c r="B47" s="2" t="s">
        <v>14</v>
      </c>
      <c r="C47" s="2" t="s">
        <v>25</v>
      </c>
      <c r="D47" s="3" t="s">
        <v>26</v>
      </c>
      <c r="E47" s="2" t="s">
        <v>27</v>
      </c>
      <c r="F47" s="2">
        <v>15</v>
      </c>
      <c r="G47" s="4"/>
      <c r="H47" s="4">
        <f t="shared" si="3"/>
        <v>0</v>
      </c>
      <c r="I47" s="4">
        <v>330.71</v>
      </c>
      <c r="J47" s="4">
        <f t="shared" si="4"/>
        <v>4960.6499999999996</v>
      </c>
      <c r="K47" s="4">
        <f t="shared" si="2"/>
        <v>4960.6499999999996</v>
      </c>
    </row>
    <row r="48" spans="1:11" ht="28.8" x14ac:dyDescent="0.3">
      <c r="A48" s="2" t="s">
        <v>94</v>
      </c>
      <c r="B48" s="2" t="s">
        <v>14</v>
      </c>
      <c r="C48" s="2" t="s">
        <v>29</v>
      </c>
      <c r="D48" s="3" t="s">
        <v>30</v>
      </c>
      <c r="E48" s="2" t="s">
        <v>27</v>
      </c>
      <c r="F48" s="2">
        <v>1</v>
      </c>
      <c r="G48" s="4"/>
      <c r="H48" s="4">
        <f t="shared" si="3"/>
        <v>0</v>
      </c>
      <c r="I48" s="4">
        <v>260.94</v>
      </c>
      <c r="J48" s="4">
        <f t="shared" si="4"/>
        <v>260.94</v>
      </c>
      <c r="K48" s="4">
        <f t="shared" si="2"/>
        <v>260.94</v>
      </c>
    </row>
    <row r="49" spans="1:11" ht="28.8" x14ac:dyDescent="0.3">
      <c r="A49" s="2" t="s">
        <v>95</v>
      </c>
      <c r="B49" s="2" t="s">
        <v>14</v>
      </c>
      <c r="C49" s="2" t="s">
        <v>96</v>
      </c>
      <c r="D49" s="3" t="s">
        <v>97</v>
      </c>
      <c r="E49" s="2" t="s">
        <v>80</v>
      </c>
      <c r="F49" s="2">
        <v>138</v>
      </c>
      <c r="G49" s="4">
        <v>14.37</v>
      </c>
      <c r="H49" s="4">
        <f t="shared" si="3"/>
        <v>1983.06</v>
      </c>
      <c r="I49" s="4">
        <v>4.16</v>
      </c>
      <c r="J49" s="4">
        <f t="shared" si="4"/>
        <v>574.08000000000004</v>
      </c>
      <c r="K49" s="4">
        <f t="shared" si="2"/>
        <v>2557.14</v>
      </c>
    </row>
    <row r="50" spans="1:11" ht="28.8" x14ac:dyDescent="0.3">
      <c r="A50" s="2" t="s">
        <v>98</v>
      </c>
      <c r="B50" s="2" t="s">
        <v>14</v>
      </c>
      <c r="C50" s="2" t="s">
        <v>99</v>
      </c>
      <c r="D50" s="3" t="s">
        <v>100</v>
      </c>
      <c r="E50" s="2" t="s">
        <v>27</v>
      </c>
      <c r="F50" s="2">
        <v>2.5</v>
      </c>
      <c r="G50" s="4">
        <v>712</v>
      </c>
      <c r="H50" s="4">
        <f t="shared" si="3"/>
        <v>1780</v>
      </c>
      <c r="I50" s="4">
        <v>33.700000000000003</v>
      </c>
      <c r="J50" s="4">
        <f t="shared" si="4"/>
        <v>84.25</v>
      </c>
      <c r="K50" s="4">
        <f t="shared" si="2"/>
        <v>1864.25</v>
      </c>
    </row>
    <row r="51" spans="1:11" ht="28.8" x14ac:dyDescent="0.3">
      <c r="A51" s="2"/>
      <c r="B51" s="2" t="s">
        <v>10</v>
      </c>
      <c r="C51" s="2" t="s">
        <v>276</v>
      </c>
      <c r="D51" s="3" t="s">
        <v>277</v>
      </c>
      <c r="E51" s="2" t="s">
        <v>278</v>
      </c>
      <c r="F51" s="2">
        <v>3.4</v>
      </c>
      <c r="G51" s="4">
        <v>11.7</v>
      </c>
      <c r="H51" s="4">
        <f t="shared" si="3"/>
        <v>39.779999999999994</v>
      </c>
      <c r="I51" s="4">
        <v>0</v>
      </c>
      <c r="J51" s="4">
        <f t="shared" si="4"/>
        <v>0</v>
      </c>
      <c r="K51" s="4">
        <f t="shared" si="2"/>
        <v>39.779999999999994</v>
      </c>
    </row>
    <row r="52" spans="1:11" ht="43.2" x14ac:dyDescent="0.3">
      <c r="A52" s="2" t="s">
        <v>101</v>
      </c>
      <c r="B52" s="2" t="s">
        <v>14</v>
      </c>
      <c r="C52" s="2" t="s">
        <v>102</v>
      </c>
      <c r="D52" s="3" t="s">
        <v>103</v>
      </c>
      <c r="E52" s="2" t="s">
        <v>80</v>
      </c>
      <c r="F52" s="2">
        <v>215</v>
      </c>
      <c r="G52" s="4">
        <v>14.37</v>
      </c>
      <c r="H52" s="4">
        <f t="shared" si="3"/>
        <v>3089.5499999999997</v>
      </c>
      <c r="I52" s="4">
        <v>4.12</v>
      </c>
      <c r="J52" s="4">
        <f t="shared" si="4"/>
        <v>885.80000000000007</v>
      </c>
      <c r="K52" s="4">
        <f t="shared" si="2"/>
        <v>3975.35</v>
      </c>
    </row>
    <row r="53" spans="1:11" ht="43.2" x14ac:dyDescent="0.3">
      <c r="A53" s="2" t="s">
        <v>104</v>
      </c>
      <c r="B53" s="2" t="s">
        <v>10</v>
      </c>
      <c r="C53" s="2">
        <v>3741</v>
      </c>
      <c r="D53" s="3" t="s">
        <v>105</v>
      </c>
      <c r="E53" s="2" t="s">
        <v>12</v>
      </c>
      <c r="F53" s="2">
        <v>100</v>
      </c>
      <c r="G53" s="4">
        <v>75.69</v>
      </c>
      <c r="H53" s="4">
        <f t="shared" si="3"/>
        <v>7569</v>
      </c>
      <c r="I53" s="4">
        <v>0</v>
      </c>
      <c r="J53" s="4">
        <f t="shared" si="4"/>
        <v>0</v>
      </c>
      <c r="K53" s="4">
        <f t="shared" si="2"/>
        <v>7569</v>
      </c>
    </row>
    <row r="54" spans="1:11" ht="57.6" x14ac:dyDescent="0.3">
      <c r="A54" s="2" t="s">
        <v>106</v>
      </c>
      <c r="B54" s="2" t="s">
        <v>14</v>
      </c>
      <c r="C54" s="2" t="s">
        <v>107</v>
      </c>
      <c r="D54" s="3" t="s">
        <v>108</v>
      </c>
      <c r="E54" s="2" t="s">
        <v>27</v>
      </c>
      <c r="F54" s="2">
        <v>12.2</v>
      </c>
      <c r="G54" s="4">
        <v>695</v>
      </c>
      <c r="H54" s="4">
        <f t="shared" si="3"/>
        <v>8479</v>
      </c>
      <c r="I54" s="4">
        <v>33.07</v>
      </c>
      <c r="J54" s="4">
        <f t="shared" si="4"/>
        <v>403.45400000000001</v>
      </c>
      <c r="K54" s="4">
        <f t="shared" si="2"/>
        <v>8882.4539999999997</v>
      </c>
    </row>
    <row r="55" spans="1:11" ht="43.2" x14ac:dyDescent="0.3">
      <c r="A55" s="2" t="s">
        <v>109</v>
      </c>
      <c r="B55" s="2" t="s">
        <v>14</v>
      </c>
      <c r="C55" s="2" t="s">
        <v>43</v>
      </c>
      <c r="D55" s="3" t="s">
        <v>44</v>
      </c>
      <c r="E55" s="2" t="s">
        <v>17</v>
      </c>
      <c r="F55" s="2">
        <v>135</v>
      </c>
      <c r="G55" s="4">
        <v>50.18</v>
      </c>
      <c r="H55" s="4">
        <f t="shared" si="3"/>
        <v>6774.3</v>
      </c>
      <c r="I55" s="4">
        <v>41.06</v>
      </c>
      <c r="J55" s="4">
        <f t="shared" si="4"/>
        <v>5543.1</v>
      </c>
      <c r="K55" s="4">
        <f t="shared" si="2"/>
        <v>12317.400000000001</v>
      </c>
    </row>
    <row r="56" spans="1:11" ht="57.6" x14ac:dyDescent="0.3">
      <c r="A56" s="2" t="s">
        <v>110</v>
      </c>
      <c r="B56" s="2" t="s">
        <v>14</v>
      </c>
      <c r="C56" s="2" t="s">
        <v>46</v>
      </c>
      <c r="D56" s="3" t="s">
        <v>47</v>
      </c>
      <c r="E56" s="2" t="s">
        <v>17</v>
      </c>
      <c r="F56" s="2">
        <v>100</v>
      </c>
      <c r="G56" s="4">
        <v>25.8</v>
      </c>
      <c r="H56" s="4">
        <f t="shared" si="3"/>
        <v>2580</v>
      </c>
      <c r="I56" s="4">
        <v>8.6300000000000008</v>
      </c>
      <c r="J56" s="4">
        <f t="shared" si="4"/>
        <v>863.00000000000011</v>
      </c>
      <c r="K56" s="4">
        <f t="shared" si="2"/>
        <v>3443</v>
      </c>
    </row>
    <row r="57" spans="1:11" ht="43.2" x14ac:dyDescent="0.3">
      <c r="A57" s="2" t="s">
        <v>111</v>
      </c>
      <c r="B57" s="2" t="s">
        <v>14</v>
      </c>
      <c r="C57" s="2" t="s">
        <v>49</v>
      </c>
      <c r="D57" s="3" t="s">
        <v>50</v>
      </c>
      <c r="E57" s="2" t="s">
        <v>17</v>
      </c>
      <c r="F57" s="2">
        <v>270</v>
      </c>
      <c r="G57" s="4">
        <v>10.19</v>
      </c>
      <c r="H57" s="4">
        <f t="shared" si="3"/>
        <v>2751.2999999999997</v>
      </c>
      <c r="I57" s="4">
        <v>4.3499999999999996</v>
      </c>
      <c r="J57" s="4">
        <f t="shared" si="4"/>
        <v>1174.5</v>
      </c>
      <c r="K57" s="4">
        <f t="shared" si="2"/>
        <v>3925.7999999999997</v>
      </c>
    </row>
    <row r="58" spans="1:11" ht="57.6" x14ac:dyDescent="0.3">
      <c r="A58" s="2" t="s">
        <v>112</v>
      </c>
      <c r="B58" s="2" t="s">
        <v>14</v>
      </c>
      <c r="C58" s="2" t="s">
        <v>74</v>
      </c>
      <c r="D58" s="3" t="s">
        <v>75</v>
      </c>
      <c r="E58" s="2" t="s">
        <v>17</v>
      </c>
      <c r="F58" s="2">
        <v>270</v>
      </c>
      <c r="G58" s="4">
        <v>21.3</v>
      </c>
      <c r="H58" s="4">
        <f t="shared" si="3"/>
        <v>5751</v>
      </c>
      <c r="I58" s="4">
        <v>17.350000000000001</v>
      </c>
      <c r="J58" s="4">
        <f t="shared" si="4"/>
        <v>4684.5</v>
      </c>
      <c r="K58" s="4">
        <f t="shared" si="2"/>
        <v>10435.5</v>
      </c>
    </row>
    <row r="59" spans="1:11" ht="43.2" x14ac:dyDescent="0.3">
      <c r="A59" s="2" t="s">
        <v>113</v>
      </c>
      <c r="B59" s="2" t="s">
        <v>14</v>
      </c>
      <c r="C59" s="2" t="s">
        <v>58</v>
      </c>
      <c r="D59" s="3" t="s">
        <v>59</v>
      </c>
      <c r="E59" s="2" t="s">
        <v>17</v>
      </c>
      <c r="F59" s="2">
        <v>100</v>
      </c>
      <c r="G59" s="4">
        <v>42.38</v>
      </c>
      <c r="H59" s="4">
        <f t="shared" si="3"/>
        <v>4238</v>
      </c>
      <c r="I59" s="4">
        <v>16.93</v>
      </c>
      <c r="J59" s="4">
        <f t="shared" si="4"/>
        <v>1693</v>
      </c>
      <c r="K59" s="4">
        <f t="shared" si="2"/>
        <v>5931</v>
      </c>
    </row>
    <row r="60" spans="1:11" ht="28.8" x14ac:dyDescent="0.3">
      <c r="A60" s="2" t="s">
        <v>114</v>
      </c>
      <c r="B60" s="2" t="s">
        <v>14</v>
      </c>
      <c r="C60" s="2" t="s">
        <v>115</v>
      </c>
      <c r="D60" s="3" t="s">
        <v>116</v>
      </c>
      <c r="E60" s="2" t="s">
        <v>17</v>
      </c>
      <c r="F60" s="2">
        <v>270</v>
      </c>
      <c r="G60" s="4">
        <v>2.2200000000000002</v>
      </c>
      <c r="H60" s="4">
        <f t="shared" si="3"/>
        <v>599.40000000000009</v>
      </c>
      <c r="I60" s="4">
        <v>1.17</v>
      </c>
      <c r="J60" s="4">
        <f t="shared" si="4"/>
        <v>315.89999999999998</v>
      </c>
      <c r="K60" s="4">
        <f t="shared" si="2"/>
        <v>915.30000000000007</v>
      </c>
    </row>
    <row r="61" spans="1:11" ht="28.8" x14ac:dyDescent="0.3">
      <c r="A61" s="2" t="s">
        <v>117</v>
      </c>
      <c r="B61" s="2" t="s">
        <v>14</v>
      </c>
      <c r="C61" s="2" t="s">
        <v>118</v>
      </c>
      <c r="D61" s="3" t="s">
        <v>119</v>
      </c>
      <c r="E61" s="2" t="s">
        <v>17</v>
      </c>
      <c r="F61" s="2">
        <v>100</v>
      </c>
      <c r="G61" s="4">
        <v>11</v>
      </c>
      <c r="H61" s="4">
        <f t="shared" si="3"/>
        <v>1100</v>
      </c>
      <c r="I61" s="4">
        <v>9.36</v>
      </c>
      <c r="J61" s="4">
        <f t="shared" si="4"/>
        <v>936</v>
      </c>
      <c r="K61" s="4">
        <f t="shared" si="2"/>
        <v>2036</v>
      </c>
    </row>
    <row r="62" spans="1:11" ht="28.8" x14ac:dyDescent="0.3">
      <c r="A62" s="2" t="s">
        <v>120</v>
      </c>
      <c r="B62" s="2" t="s">
        <v>14</v>
      </c>
      <c r="C62" s="2" t="s">
        <v>121</v>
      </c>
      <c r="D62" s="3" t="s">
        <v>122</v>
      </c>
      <c r="E62" s="2" t="s">
        <v>17</v>
      </c>
      <c r="F62" s="2">
        <v>270</v>
      </c>
      <c r="G62" s="4">
        <v>11</v>
      </c>
      <c r="H62" s="4">
        <f t="shared" si="3"/>
        <v>2970</v>
      </c>
      <c r="I62" s="4">
        <v>7.19</v>
      </c>
      <c r="J62" s="4">
        <f t="shared" si="4"/>
        <v>1941.3000000000002</v>
      </c>
      <c r="K62" s="4">
        <f t="shared" si="2"/>
        <v>4911.3</v>
      </c>
    </row>
    <row r="63" spans="1:11" ht="57.6" x14ac:dyDescent="0.3">
      <c r="A63" s="2" t="s">
        <v>123</v>
      </c>
      <c r="B63" s="2" t="s">
        <v>14</v>
      </c>
      <c r="C63" s="2" t="s">
        <v>124</v>
      </c>
      <c r="D63" s="3" t="s">
        <v>125</v>
      </c>
      <c r="E63" s="2" t="s">
        <v>126</v>
      </c>
      <c r="F63" s="2">
        <v>100</v>
      </c>
      <c r="G63" s="4">
        <v>15.56</v>
      </c>
      <c r="H63" s="4">
        <f t="shared" si="3"/>
        <v>1556</v>
      </c>
      <c r="I63" s="4">
        <v>5.08</v>
      </c>
      <c r="J63" s="4">
        <f t="shared" si="4"/>
        <v>508</v>
      </c>
      <c r="K63" s="4">
        <f t="shared" si="2"/>
        <v>2064</v>
      </c>
    </row>
    <row r="64" spans="1:11" x14ac:dyDescent="0.3">
      <c r="A64" s="2" t="s">
        <v>127</v>
      </c>
      <c r="B64" s="2" t="s">
        <v>295</v>
      </c>
      <c r="C64" s="2" t="s">
        <v>296</v>
      </c>
      <c r="D64" s="3" t="s">
        <v>297</v>
      </c>
      <c r="E64" s="2" t="s">
        <v>12</v>
      </c>
      <c r="F64" s="2">
        <v>100</v>
      </c>
      <c r="G64" s="4">
        <v>91.47</v>
      </c>
      <c r="H64" s="4">
        <f t="shared" si="3"/>
        <v>9147</v>
      </c>
      <c r="I64" s="4">
        <v>20.64</v>
      </c>
      <c r="J64" s="4">
        <f t="shared" si="4"/>
        <v>2064</v>
      </c>
      <c r="K64" s="4">
        <f t="shared" si="2"/>
        <v>11211</v>
      </c>
    </row>
    <row r="65" spans="1:11" ht="43.2" x14ac:dyDescent="0.3">
      <c r="A65" s="2" t="s">
        <v>128</v>
      </c>
      <c r="B65" s="2" t="s">
        <v>14</v>
      </c>
      <c r="C65" s="2" t="s">
        <v>129</v>
      </c>
      <c r="D65" s="3" t="s">
        <v>130</v>
      </c>
      <c r="E65" s="2" t="s">
        <v>41</v>
      </c>
      <c r="F65" s="2">
        <v>40</v>
      </c>
      <c r="G65" s="4">
        <v>87.8</v>
      </c>
      <c r="H65" s="4">
        <f t="shared" si="3"/>
        <v>3512</v>
      </c>
      <c r="I65" s="4">
        <v>12.14</v>
      </c>
      <c r="J65" s="4">
        <f t="shared" si="4"/>
        <v>485.6</v>
      </c>
      <c r="K65" s="4">
        <f t="shared" si="2"/>
        <v>3997.6</v>
      </c>
    </row>
    <row r="66" spans="1:11" ht="28.8" x14ac:dyDescent="0.3">
      <c r="A66" s="2" t="s">
        <v>131</v>
      </c>
      <c r="B66" s="2" t="s">
        <v>132</v>
      </c>
      <c r="C66" s="2" t="s">
        <v>133</v>
      </c>
      <c r="D66" s="3" t="s">
        <v>134</v>
      </c>
      <c r="E66" s="2" t="s">
        <v>135</v>
      </c>
      <c r="F66" s="2">
        <v>1</v>
      </c>
      <c r="G66" s="4">
        <v>310.23</v>
      </c>
      <c r="H66" s="4">
        <f t="shared" si="3"/>
        <v>310.23</v>
      </c>
      <c r="I66" s="4">
        <v>125</v>
      </c>
      <c r="J66" s="4">
        <f t="shared" si="4"/>
        <v>125</v>
      </c>
      <c r="K66" s="4">
        <f t="shared" si="2"/>
        <v>435.23</v>
      </c>
    </row>
    <row r="67" spans="1:11" s="12" customFormat="1" x14ac:dyDescent="0.3">
      <c r="A67" s="9"/>
      <c r="B67" s="9"/>
      <c r="C67" s="9"/>
      <c r="D67" s="5" t="s">
        <v>248</v>
      </c>
      <c r="E67" s="9"/>
      <c r="F67" s="9"/>
      <c r="G67" s="10"/>
      <c r="H67" s="10">
        <f>SUM(H46:H66)</f>
        <v>64229.62</v>
      </c>
      <c r="I67" s="10"/>
      <c r="J67" s="10">
        <f>SUM(J46:J66)</f>
        <v>27503.073999999997</v>
      </c>
      <c r="K67" s="10">
        <f t="shared" si="2"/>
        <v>91732.694000000003</v>
      </c>
    </row>
    <row r="68" spans="1:11" s="12" customFormat="1" x14ac:dyDescent="0.3">
      <c r="A68" s="9" t="s">
        <v>136</v>
      </c>
      <c r="B68" s="9" t="s">
        <v>137</v>
      </c>
      <c r="C68" s="9"/>
      <c r="D68" s="5" t="s">
        <v>138</v>
      </c>
      <c r="E68" s="9"/>
      <c r="F68" s="9"/>
      <c r="G68" s="10"/>
      <c r="H68" s="10">
        <f t="shared" si="3"/>
        <v>0</v>
      </c>
      <c r="I68" s="10"/>
      <c r="J68" s="10">
        <f t="shared" si="4"/>
        <v>0</v>
      </c>
      <c r="K68" s="10">
        <f t="shared" si="2"/>
        <v>0</v>
      </c>
    </row>
    <row r="69" spans="1:11" ht="28.8" x14ac:dyDescent="0.3">
      <c r="A69" s="2" t="s">
        <v>139</v>
      </c>
      <c r="B69" s="2" t="s">
        <v>14</v>
      </c>
      <c r="C69" s="2" t="s">
        <v>140</v>
      </c>
      <c r="D69" s="3" t="s">
        <v>141</v>
      </c>
      <c r="E69" s="2" t="s">
        <v>126</v>
      </c>
      <c r="F69" s="2">
        <v>29.35</v>
      </c>
      <c r="G69" s="4">
        <v>0</v>
      </c>
      <c r="H69" s="4">
        <f t="shared" si="3"/>
        <v>0</v>
      </c>
      <c r="I69" s="4">
        <v>36.81</v>
      </c>
      <c r="J69" s="4">
        <f t="shared" si="4"/>
        <v>1080.3735000000001</v>
      </c>
      <c r="K69" s="4">
        <f t="shared" si="2"/>
        <v>1080.3735000000001</v>
      </c>
    </row>
    <row r="70" spans="1:11" ht="43.2" x14ac:dyDescent="0.3">
      <c r="A70" s="2" t="s">
        <v>142</v>
      </c>
      <c r="B70" s="2" t="s">
        <v>14</v>
      </c>
      <c r="C70" s="2" t="s">
        <v>143</v>
      </c>
      <c r="D70" s="3" t="s">
        <v>144</v>
      </c>
      <c r="E70" s="2" t="s">
        <v>17</v>
      </c>
      <c r="F70" s="2">
        <v>36.15</v>
      </c>
      <c r="G70" s="4">
        <v>784.09</v>
      </c>
      <c r="H70" s="4">
        <f t="shared" si="3"/>
        <v>28344.853500000001</v>
      </c>
      <c r="I70" s="4">
        <v>138</v>
      </c>
      <c r="J70" s="4">
        <f t="shared" si="4"/>
        <v>4988.7</v>
      </c>
      <c r="K70" s="4">
        <f t="shared" si="2"/>
        <v>33333.553500000002</v>
      </c>
    </row>
    <row r="71" spans="1:11" ht="28.8" x14ac:dyDescent="0.3">
      <c r="A71" s="2" t="s">
        <v>145</v>
      </c>
      <c r="B71" s="2" t="s">
        <v>14</v>
      </c>
      <c r="C71" s="2" t="s">
        <v>146</v>
      </c>
      <c r="D71" s="3" t="s">
        <v>147</v>
      </c>
      <c r="E71" s="2" t="s">
        <v>17</v>
      </c>
      <c r="F71" s="2">
        <v>4.8</v>
      </c>
      <c r="G71" s="4">
        <v>0</v>
      </c>
      <c r="H71" s="4">
        <f t="shared" si="3"/>
        <v>0</v>
      </c>
      <c r="I71" s="4">
        <v>9.76</v>
      </c>
      <c r="J71" s="4">
        <f t="shared" si="4"/>
        <v>46.847999999999999</v>
      </c>
      <c r="K71" s="4">
        <f t="shared" si="2"/>
        <v>46.847999999999999</v>
      </c>
    </row>
    <row r="72" spans="1:11" x14ac:dyDescent="0.3">
      <c r="A72" s="2" t="s">
        <v>148</v>
      </c>
      <c r="B72" s="2" t="s">
        <v>35</v>
      </c>
      <c r="C72" s="2" t="s">
        <v>149</v>
      </c>
      <c r="D72" s="3" t="s">
        <v>150</v>
      </c>
      <c r="E72" s="2" t="s">
        <v>17</v>
      </c>
      <c r="F72" s="2">
        <v>9.09</v>
      </c>
      <c r="G72" s="4">
        <v>647</v>
      </c>
      <c r="H72" s="4">
        <f t="shared" si="3"/>
        <v>5881.23</v>
      </c>
      <c r="I72" s="4">
        <v>95.85</v>
      </c>
      <c r="J72" s="4">
        <f t="shared" si="4"/>
        <v>871.27649999999994</v>
      </c>
      <c r="K72" s="4">
        <f t="shared" si="2"/>
        <v>6752.5064999999995</v>
      </c>
    </row>
    <row r="73" spans="1:11" ht="43.2" x14ac:dyDescent="0.3">
      <c r="A73" s="2" t="s">
        <v>151</v>
      </c>
      <c r="B73" s="2" t="s">
        <v>10</v>
      </c>
      <c r="C73" s="2">
        <v>34367</v>
      </c>
      <c r="D73" s="3" t="s">
        <v>152</v>
      </c>
      <c r="E73" s="2" t="s">
        <v>153</v>
      </c>
      <c r="F73" s="2">
        <v>3</v>
      </c>
      <c r="G73" s="4">
        <v>482.99</v>
      </c>
      <c r="H73" s="4">
        <f t="shared" si="3"/>
        <v>1448.97</v>
      </c>
      <c r="I73" s="4">
        <v>206</v>
      </c>
      <c r="J73" s="4">
        <f t="shared" si="4"/>
        <v>618</v>
      </c>
      <c r="K73" s="4">
        <f t="shared" si="2"/>
        <v>2066.9700000000003</v>
      </c>
    </row>
    <row r="74" spans="1:11" s="12" customFormat="1" x14ac:dyDescent="0.3">
      <c r="A74" s="9"/>
      <c r="B74" s="9"/>
      <c r="C74" s="9"/>
      <c r="D74" s="5" t="s">
        <v>248</v>
      </c>
      <c r="E74" s="9"/>
      <c r="F74" s="9"/>
      <c r="G74" s="10"/>
      <c r="H74" s="10">
        <f>SUM(H68:H73)</f>
        <v>35675.053500000002</v>
      </c>
      <c r="I74" s="10"/>
      <c r="J74" s="10">
        <f>SUM(J68:J73)</f>
        <v>7605.1980000000003</v>
      </c>
      <c r="K74" s="10">
        <f>H74+J74</f>
        <v>43280.251499999998</v>
      </c>
    </row>
    <row r="75" spans="1:11" s="12" customFormat="1" x14ac:dyDescent="0.3">
      <c r="A75" s="9" t="s">
        <v>154</v>
      </c>
      <c r="B75" s="9"/>
      <c r="C75" s="9"/>
      <c r="D75" s="5" t="s">
        <v>155</v>
      </c>
      <c r="E75" s="9" t="s">
        <v>6</v>
      </c>
      <c r="F75" s="9"/>
      <c r="G75" s="10"/>
      <c r="H75" s="10">
        <f t="shared" si="3"/>
        <v>0</v>
      </c>
      <c r="I75" s="10"/>
      <c r="J75" s="10">
        <f t="shared" si="4"/>
        <v>0</v>
      </c>
      <c r="K75" s="10">
        <f t="shared" si="2"/>
        <v>0</v>
      </c>
    </row>
    <row r="76" spans="1:11" ht="28.8" x14ac:dyDescent="0.3">
      <c r="A76" s="2" t="s">
        <v>156</v>
      </c>
      <c r="B76" s="2" t="s">
        <v>14</v>
      </c>
      <c r="C76" s="2" t="s">
        <v>157</v>
      </c>
      <c r="D76" s="3" t="s">
        <v>158</v>
      </c>
      <c r="E76" s="2" t="s">
        <v>17</v>
      </c>
      <c r="F76" s="2">
        <v>485</v>
      </c>
      <c r="G76" s="4">
        <v>0</v>
      </c>
      <c r="H76" s="4">
        <f t="shared" si="3"/>
        <v>0</v>
      </c>
      <c r="I76" s="4">
        <v>3.63</v>
      </c>
      <c r="J76" s="4">
        <f t="shared" si="4"/>
        <v>1760.55</v>
      </c>
      <c r="K76" s="4">
        <f t="shared" si="2"/>
        <v>1760.55</v>
      </c>
    </row>
    <row r="77" spans="1:11" ht="28.8" x14ac:dyDescent="0.3">
      <c r="A77" s="2" t="s">
        <v>159</v>
      </c>
      <c r="B77" s="2" t="s">
        <v>14</v>
      </c>
      <c r="C77" s="2" t="s">
        <v>160</v>
      </c>
      <c r="D77" s="3" t="s">
        <v>161</v>
      </c>
      <c r="E77" s="2" t="s">
        <v>27</v>
      </c>
      <c r="F77" s="2">
        <v>3</v>
      </c>
      <c r="G77" s="4">
        <v>0</v>
      </c>
      <c r="H77" s="4">
        <f t="shared" si="3"/>
        <v>0</v>
      </c>
      <c r="I77" s="4">
        <v>60.82</v>
      </c>
      <c r="J77" s="4">
        <f t="shared" si="4"/>
        <v>182.46</v>
      </c>
      <c r="K77" s="4">
        <f t="shared" si="2"/>
        <v>182.46</v>
      </c>
    </row>
    <row r="78" spans="1:11" ht="43.2" x14ac:dyDescent="0.3">
      <c r="A78" s="2" t="s">
        <v>162</v>
      </c>
      <c r="B78" s="2" t="s">
        <v>14</v>
      </c>
      <c r="C78" s="2" t="s">
        <v>163</v>
      </c>
      <c r="D78" s="3" t="s">
        <v>164</v>
      </c>
      <c r="E78" s="2" t="s">
        <v>17</v>
      </c>
      <c r="F78" s="2">
        <v>250</v>
      </c>
      <c r="G78" s="4">
        <v>0</v>
      </c>
      <c r="H78" s="4">
        <f t="shared" si="3"/>
        <v>0</v>
      </c>
      <c r="I78" s="4">
        <v>17.23</v>
      </c>
      <c r="J78" s="4">
        <f t="shared" si="4"/>
        <v>4307.5</v>
      </c>
      <c r="K78" s="4">
        <f t="shared" si="2"/>
        <v>4307.5</v>
      </c>
    </row>
    <row r="79" spans="1:11" x14ac:dyDescent="0.3">
      <c r="A79" s="2" t="s">
        <v>165</v>
      </c>
      <c r="B79" s="2" t="s">
        <v>295</v>
      </c>
      <c r="C79" s="2" t="s">
        <v>296</v>
      </c>
      <c r="D79" s="3" t="s">
        <v>297</v>
      </c>
      <c r="E79" s="2" t="s">
        <v>12</v>
      </c>
      <c r="F79" s="2">
        <v>485</v>
      </c>
      <c r="G79" s="4">
        <v>91.47</v>
      </c>
      <c r="H79" s="4">
        <f>F79*G79</f>
        <v>44362.95</v>
      </c>
      <c r="I79" s="4">
        <v>20.64</v>
      </c>
      <c r="J79" s="4">
        <f t="shared" ref="J79" si="7">F79*I79</f>
        <v>10010.4</v>
      </c>
      <c r="K79" s="4">
        <f t="shared" ref="K79" si="8">J79+H79</f>
        <v>54373.35</v>
      </c>
    </row>
    <row r="80" spans="1:11" ht="43.2" x14ac:dyDescent="0.3">
      <c r="A80" s="2" t="s">
        <v>166</v>
      </c>
      <c r="B80" s="2" t="s">
        <v>14</v>
      </c>
      <c r="C80" s="2" t="s">
        <v>129</v>
      </c>
      <c r="D80" s="3" t="s">
        <v>130</v>
      </c>
      <c r="E80" s="2" t="s">
        <v>41</v>
      </c>
      <c r="F80" s="2">
        <v>98</v>
      </c>
      <c r="G80" s="4">
        <v>87.8</v>
      </c>
      <c r="H80" s="4">
        <f t="shared" si="3"/>
        <v>8604.4</v>
      </c>
      <c r="I80" s="4">
        <v>12.14</v>
      </c>
      <c r="J80" s="4">
        <f t="shared" si="4"/>
        <v>1189.72</v>
      </c>
      <c r="K80" s="4">
        <f t="shared" si="2"/>
        <v>9794.119999999999</v>
      </c>
    </row>
    <row r="81" spans="1:11" ht="43.2" x14ac:dyDescent="0.3">
      <c r="A81" s="2" t="s">
        <v>167</v>
      </c>
      <c r="B81" s="2" t="s">
        <v>14</v>
      </c>
      <c r="C81" s="2" t="s">
        <v>43</v>
      </c>
      <c r="D81" s="3" t="s">
        <v>44</v>
      </c>
      <c r="E81" s="2" t="s">
        <v>17</v>
      </c>
      <c r="F81" s="2">
        <v>5</v>
      </c>
      <c r="G81" s="4">
        <v>49.3</v>
      </c>
      <c r="H81" s="4">
        <f t="shared" si="3"/>
        <v>246.5</v>
      </c>
      <c r="I81" s="4">
        <v>41.94</v>
      </c>
      <c r="J81" s="4">
        <f t="shared" si="4"/>
        <v>209.7</v>
      </c>
      <c r="K81" s="4">
        <f t="shared" si="2"/>
        <v>456.2</v>
      </c>
    </row>
    <row r="82" spans="1:11" ht="28.8" x14ac:dyDescent="0.3">
      <c r="A82" s="2" t="s">
        <v>168</v>
      </c>
      <c r="B82" s="2" t="s">
        <v>14</v>
      </c>
      <c r="C82" s="2" t="s">
        <v>118</v>
      </c>
      <c r="D82" s="3" t="s">
        <v>119</v>
      </c>
      <c r="E82" s="2" t="s">
        <v>17</v>
      </c>
      <c r="F82" s="2">
        <v>585</v>
      </c>
      <c r="G82" s="4">
        <v>11</v>
      </c>
      <c r="H82" s="4">
        <f t="shared" si="3"/>
        <v>6435</v>
      </c>
      <c r="I82" s="4">
        <v>9.36</v>
      </c>
      <c r="J82" s="4">
        <f t="shared" si="4"/>
        <v>5475.5999999999995</v>
      </c>
      <c r="K82" s="4">
        <f t="shared" si="2"/>
        <v>11910.599999999999</v>
      </c>
    </row>
    <row r="83" spans="1:11" ht="28.8" x14ac:dyDescent="0.3">
      <c r="A83" s="2" t="s">
        <v>169</v>
      </c>
      <c r="B83" s="2" t="s">
        <v>14</v>
      </c>
      <c r="C83" s="2" t="s">
        <v>121</v>
      </c>
      <c r="D83" s="3" t="s">
        <v>122</v>
      </c>
      <c r="E83" s="2" t="s">
        <v>17</v>
      </c>
      <c r="F83" s="2">
        <v>810</v>
      </c>
      <c r="G83" s="4">
        <v>11</v>
      </c>
      <c r="H83" s="4">
        <f t="shared" si="3"/>
        <v>8910</v>
      </c>
      <c r="I83" s="4">
        <v>7.1900000000000013</v>
      </c>
      <c r="J83" s="4">
        <f t="shared" si="4"/>
        <v>5823.9000000000015</v>
      </c>
      <c r="K83" s="4">
        <f t="shared" ref="K83:K119" si="9">J83+H83</f>
        <v>14733.900000000001</v>
      </c>
    </row>
    <row r="84" spans="1:11" ht="28.8" x14ac:dyDescent="0.3">
      <c r="A84" s="2" t="s">
        <v>170</v>
      </c>
      <c r="B84" s="2" t="s">
        <v>10</v>
      </c>
      <c r="C84" s="2">
        <v>153</v>
      </c>
      <c r="D84" s="3" t="s">
        <v>171</v>
      </c>
      <c r="E84" s="2" t="s">
        <v>172</v>
      </c>
      <c r="F84" s="2">
        <v>75</v>
      </c>
      <c r="G84" s="4">
        <v>95.1</v>
      </c>
      <c r="H84" s="4">
        <f t="shared" ref="H84:H117" si="10">F84*G84</f>
        <v>7132.5</v>
      </c>
      <c r="I84" s="4">
        <v>0</v>
      </c>
      <c r="J84" s="4">
        <f t="shared" ref="J84:J117" si="11">F84*I84</f>
        <v>0</v>
      </c>
      <c r="K84" s="4">
        <f t="shared" si="9"/>
        <v>7132.5</v>
      </c>
    </row>
    <row r="85" spans="1:11" ht="43.2" x14ac:dyDescent="0.3">
      <c r="A85" s="2" t="s">
        <v>173</v>
      </c>
      <c r="B85" s="2" t="s">
        <v>14</v>
      </c>
      <c r="C85" s="2" t="s">
        <v>49</v>
      </c>
      <c r="D85" s="3" t="s">
        <v>50</v>
      </c>
      <c r="E85" s="2" t="s">
        <v>17</v>
      </c>
      <c r="F85" s="2">
        <v>25</v>
      </c>
      <c r="G85" s="4">
        <v>9.09</v>
      </c>
      <c r="H85" s="4">
        <f t="shared" si="10"/>
        <v>227.25</v>
      </c>
      <c r="I85" s="4">
        <v>5.4499999999999993</v>
      </c>
      <c r="J85" s="4">
        <f t="shared" si="11"/>
        <v>136.24999999999997</v>
      </c>
      <c r="K85" s="4">
        <f t="shared" si="9"/>
        <v>363.5</v>
      </c>
    </row>
    <row r="86" spans="1:11" ht="57.6" x14ac:dyDescent="0.3">
      <c r="A86" s="2" t="s">
        <v>174</v>
      </c>
      <c r="B86" s="2" t="s">
        <v>14</v>
      </c>
      <c r="C86" s="2" t="s">
        <v>74</v>
      </c>
      <c r="D86" s="3" t="s">
        <v>75</v>
      </c>
      <c r="E86" s="2" t="s">
        <v>17</v>
      </c>
      <c r="F86" s="2">
        <v>25</v>
      </c>
      <c r="G86" s="4">
        <v>20</v>
      </c>
      <c r="H86" s="4">
        <f t="shared" si="10"/>
        <v>500</v>
      </c>
      <c r="I86" s="4">
        <v>18.649999999999999</v>
      </c>
      <c r="J86" s="4">
        <f t="shared" si="11"/>
        <v>466.24999999999994</v>
      </c>
      <c r="K86" s="4">
        <f t="shared" si="9"/>
        <v>966.25</v>
      </c>
    </row>
    <row r="87" spans="1:11" x14ac:dyDescent="0.3">
      <c r="A87" s="2" t="s">
        <v>175</v>
      </c>
      <c r="B87" s="2" t="s">
        <v>35</v>
      </c>
      <c r="C87" s="2" t="s">
        <v>176</v>
      </c>
      <c r="D87" s="3" t="s">
        <v>177</v>
      </c>
      <c r="E87" s="2" t="s">
        <v>17</v>
      </c>
      <c r="F87" s="2">
        <v>444</v>
      </c>
      <c r="G87" s="4">
        <v>0</v>
      </c>
      <c r="H87" s="4">
        <f t="shared" si="10"/>
        <v>0</v>
      </c>
      <c r="I87" s="4">
        <v>7.25</v>
      </c>
      <c r="J87" s="4">
        <f t="shared" si="11"/>
        <v>3219</v>
      </c>
      <c r="K87" s="4">
        <f t="shared" si="9"/>
        <v>3219</v>
      </c>
    </row>
    <row r="88" spans="1:11" ht="28.8" x14ac:dyDescent="0.3">
      <c r="A88" s="2" t="s">
        <v>178</v>
      </c>
      <c r="B88" s="2" t="s">
        <v>14</v>
      </c>
      <c r="C88" s="2" t="s">
        <v>121</v>
      </c>
      <c r="D88" s="3" t="s">
        <v>122</v>
      </c>
      <c r="E88" s="2" t="s">
        <v>17</v>
      </c>
      <c r="F88" s="2">
        <v>444</v>
      </c>
      <c r="G88" s="4">
        <v>11</v>
      </c>
      <c r="H88" s="4">
        <f t="shared" si="10"/>
        <v>4884</v>
      </c>
      <c r="I88" s="4">
        <v>7.19</v>
      </c>
      <c r="J88" s="4">
        <f t="shared" si="11"/>
        <v>3192.36</v>
      </c>
      <c r="K88" s="4">
        <f t="shared" si="9"/>
        <v>8076.3600000000006</v>
      </c>
    </row>
    <row r="89" spans="1:11" s="12" customFormat="1" x14ac:dyDescent="0.3">
      <c r="A89" s="9"/>
      <c r="B89" s="9"/>
      <c r="C89" s="9"/>
      <c r="D89" s="5" t="s">
        <v>248</v>
      </c>
      <c r="E89" s="9"/>
      <c r="F89" s="9"/>
      <c r="G89" s="10"/>
      <c r="H89" s="10">
        <f>SUM(H75:H88)</f>
        <v>81302.600000000006</v>
      </c>
      <c r="I89" s="10"/>
      <c r="J89" s="10">
        <f>SUM(J75:J88)</f>
        <v>35973.69</v>
      </c>
      <c r="K89" s="10">
        <f>H89+J89</f>
        <v>117276.29000000001</v>
      </c>
    </row>
    <row r="90" spans="1:11" s="12" customFormat="1" x14ac:dyDescent="0.3">
      <c r="A90" s="9" t="s">
        <v>179</v>
      </c>
      <c r="B90" s="9"/>
      <c r="C90" s="9"/>
      <c r="D90" s="5" t="s">
        <v>180</v>
      </c>
      <c r="E90" s="9" t="s">
        <v>6</v>
      </c>
      <c r="F90" s="9"/>
      <c r="G90" s="10"/>
      <c r="H90" s="10">
        <f t="shared" si="10"/>
        <v>0</v>
      </c>
      <c r="I90" s="10"/>
      <c r="J90" s="10">
        <f t="shared" si="11"/>
        <v>0</v>
      </c>
      <c r="K90" s="10">
        <f t="shared" si="9"/>
        <v>0</v>
      </c>
    </row>
    <row r="91" spans="1:11" ht="57.6" x14ac:dyDescent="0.3">
      <c r="A91" s="2" t="s">
        <v>181</v>
      </c>
      <c r="B91" s="2" t="s">
        <v>14</v>
      </c>
      <c r="C91" s="2" t="s">
        <v>182</v>
      </c>
      <c r="D91" s="3" t="s">
        <v>183</v>
      </c>
      <c r="E91" s="2" t="s">
        <v>135</v>
      </c>
      <c r="F91" s="2">
        <v>34</v>
      </c>
      <c r="G91" s="4">
        <v>210.77</v>
      </c>
      <c r="H91" s="4">
        <f t="shared" si="10"/>
        <v>7166.18</v>
      </c>
      <c r="I91" s="4">
        <v>113.5</v>
      </c>
      <c r="J91" s="4">
        <f t="shared" si="11"/>
        <v>3859</v>
      </c>
      <c r="K91" s="4">
        <f t="shared" si="9"/>
        <v>11025.18</v>
      </c>
    </row>
    <row r="92" spans="1:11" ht="28.8" x14ac:dyDescent="0.3">
      <c r="A92" s="2" t="s">
        <v>184</v>
      </c>
      <c r="B92" s="2" t="s">
        <v>10</v>
      </c>
      <c r="C92" s="2" t="s">
        <v>185</v>
      </c>
      <c r="D92" s="3" t="s">
        <v>186</v>
      </c>
      <c r="E92" s="2" t="s">
        <v>153</v>
      </c>
      <c r="F92" s="2">
        <v>20</v>
      </c>
      <c r="G92" s="4">
        <v>3.23</v>
      </c>
      <c r="H92" s="4">
        <f t="shared" si="10"/>
        <v>64.599999999999994</v>
      </c>
      <c r="I92" s="4">
        <v>0</v>
      </c>
      <c r="J92" s="4">
        <f t="shared" si="11"/>
        <v>0</v>
      </c>
      <c r="K92" s="4">
        <f t="shared" si="9"/>
        <v>64.599999999999994</v>
      </c>
    </row>
    <row r="93" spans="1:11" ht="43.2" x14ac:dyDescent="0.3">
      <c r="A93" s="2" t="s">
        <v>187</v>
      </c>
      <c r="B93" s="2" t="s">
        <v>14</v>
      </c>
      <c r="C93" s="2" t="s">
        <v>188</v>
      </c>
      <c r="D93" s="3" t="s">
        <v>189</v>
      </c>
      <c r="E93" s="2" t="s">
        <v>41</v>
      </c>
      <c r="F93" s="2">
        <v>300</v>
      </c>
      <c r="G93" s="4">
        <v>3.15</v>
      </c>
      <c r="H93" s="4">
        <f t="shared" si="10"/>
        <v>945</v>
      </c>
      <c r="I93" s="4">
        <v>7</v>
      </c>
      <c r="J93" s="4">
        <f t="shared" si="11"/>
        <v>2100</v>
      </c>
      <c r="K93" s="4">
        <f t="shared" si="9"/>
        <v>3045</v>
      </c>
    </row>
    <row r="94" spans="1:11" ht="43.2" x14ac:dyDescent="0.3">
      <c r="A94" s="2" t="s">
        <v>190</v>
      </c>
      <c r="B94" s="2" t="s">
        <v>14</v>
      </c>
      <c r="C94" s="2" t="s">
        <v>191</v>
      </c>
      <c r="D94" s="3" t="s">
        <v>192</v>
      </c>
      <c r="E94" s="2" t="s">
        <v>135</v>
      </c>
      <c r="F94" s="2">
        <v>5</v>
      </c>
      <c r="G94" s="4">
        <v>359</v>
      </c>
      <c r="H94" s="4">
        <f t="shared" si="10"/>
        <v>1795</v>
      </c>
      <c r="I94" s="4">
        <v>34.619999999999997</v>
      </c>
      <c r="J94" s="4">
        <f t="shared" si="11"/>
        <v>173.1</v>
      </c>
      <c r="K94" s="4">
        <f t="shared" si="9"/>
        <v>1968.1</v>
      </c>
    </row>
    <row r="95" spans="1:11" x14ac:dyDescent="0.3">
      <c r="A95" s="2" t="s">
        <v>193</v>
      </c>
      <c r="B95" s="2" t="s">
        <v>10</v>
      </c>
      <c r="C95" s="2" t="s">
        <v>194</v>
      </c>
      <c r="D95" s="3" t="s">
        <v>195</v>
      </c>
      <c r="E95" s="2" t="s">
        <v>153</v>
      </c>
      <c r="F95" s="2">
        <v>2</v>
      </c>
      <c r="G95" s="4">
        <v>54.07</v>
      </c>
      <c r="H95" s="4">
        <f t="shared" si="10"/>
        <v>108.14</v>
      </c>
      <c r="I95" s="4">
        <v>0</v>
      </c>
      <c r="J95" s="4">
        <f t="shared" si="11"/>
        <v>0</v>
      </c>
      <c r="K95" s="4">
        <f t="shared" si="9"/>
        <v>108.14</v>
      </c>
    </row>
    <row r="96" spans="1:11" ht="43.2" x14ac:dyDescent="0.3">
      <c r="A96" s="2" t="s">
        <v>196</v>
      </c>
      <c r="B96" s="2" t="s">
        <v>14</v>
      </c>
      <c r="C96" s="2" t="s">
        <v>197</v>
      </c>
      <c r="D96" s="3" t="s">
        <v>198</v>
      </c>
      <c r="E96" s="2" t="s">
        <v>135</v>
      </c>
      <c r="F96" s="2">
        <v>6</v>
      </c>
      <c r="G96" s="4">
        <v>62.26</v>
      </c>
      <c r="H96" s="4">
        <f t="shared" si="10"/>
        <v>373.56</v>
      </c>
      <c r="I96" s="4">
        <v>12</v>
      </c>
      <c r="J96" s="4">
        <f t="shared" si="11"/>
        <v>72</v>
      </c>
      <c r="K96" s="4">
        <f t="shared" si="9"/>
        <v>445.56</v>
      </c>
    </row>
    <row r="97" spans="1:11" ht="43.2" x14ac:dyDescent="0.3">
      <c r="A97" s="2" t="s">
        <v>199</v>
      </c>
      <c r="B97" s="2" t="s">
        <v>14</v>
      </c>
      <c r="C97" s="2" t="s">
        <v>200</v>
      </c>
      <c r="D97" s="3" t="s">
        <v>201</v>
      </c>
      <c r="E97" s="2" t="s">
        <v>41</v>
      </c>
      <c r="F97" s="2">
        <v>800</v>
      </c>
      <c r="G97" s="4">
        <v>2.2400000000000002</v>
      </c>
      <c r="H97" s="4">
        <f t="shared" si="10"/>
        <v>1792.0000000000002</v>
      </c>
      <c r="I97" s="4">
        <v>1.3</v>
      </c>
      <c r="J97" s="4">
        <f t="shared" si="11"/>
        <v>1040</v>
      </c>
      <c r="K97" s="4">
        <f t="shared" si="9"/>
        <v>2832</v>
      </c>
    </row>
    <row r="98" spans="1:11" ht="43.2" x14ac:dyDescent="0.3">
      <c r="A98" s="2" t="s">
        <v>202</v>
      </c>
      <c r="B98" s="2" t="s">
        <v>14</v>
      </c>
      <c r="C98" s="2" t="s">
        <v>203</v>
      </c>
      <c r="D98" s="3" t="s">
        <v>204</v>
      </c>
      <c r="E98" s="2" t="s">
        <v>41</v>
      </c>
      <c r="F98" s="2">
        <v>550</v>
      </c>
      <c r="G98" s="4">
        <v>2.9</v>
      </c>
      <c r="H98" s="4">
        <f t="shared" si="10"/>
        <v>1595</v>
      </c>
      <c r="I98" s="4">
        <v>2.2999999999999998</v>
      </c>
      <c r="J98" s="4">
        <f t="shared" si="11"/>
        <v>1265</v>
      </c>
      <c r="K98" s="4">
        <f t="shared" si="9"/>
        <v>2860</v>
      </c>
    </row>
    <row r="99" spans="1:11" s="12" customFormat="1" x14ac:dyDescent="0.3">
      <c r="A99" s="9"/>
      <c r="B99" s="9"/>
      <c r="C99" s="9"/>
      <c r="D99" s="5" t="s">
        <v>248</v>
      </c>
      <c r="E99" s="9"/>
      <c r="F99" s="9"/>
      <c r="G99" s="10"/>
      <c r="H99" s="10">
        <f>SUM(H90:H98)</f>
        <v>13839.48</v>
      </c>
      <c r="I99" s="10"/>
      <c r="J99" s="10">
        <f>SUM(J90:J98)</f>
        <v>8509.1</v>
      </c>
      <c r="K99" s="10">
        <f>H99+J99</f>
        <v>22348.58</v>
      </c>
    </row>
    <row r="100" spans="1:11" s="12" customFormat="1" x14ac:dyDescent="0.3">
      <c r="A100" s="9" t="s">
        <v>205</v>
      </c>
      <c r="B100" s="9"/>
      <c r="C100" s="9"/>
      <c r="D100" s="5" t="s">
        <v>206</v>
      </c>
      <c r="E100" s="9" t="s">
        <v>6</v>
      </c>
      <c r="F100" s="9"/>
      <c r="G100" s="10"/>
      <c r="H100" s="10">
        <f t="shared" si="10"/>
        <v>0</v>
      </c>
      <c r="I100" s="10"/>
      <c r="J100" s="10">
        <f t="shared" si="11"/>
        <v>0</v>
      </c>
      <c r="K100" s="10">
        <f t="shared" si="9"/>
        <v>0</v>
      </c>
    </row>
    <row r="101" spans="1:11" ht="43.2" x14ac:dyDescent="0.3">
      <c r="A101" s="2" t="s">
        <v>207</v>
      </c>
      <c r="B101" s="2" t="s">
        <v>14</v>
      </c>
      <c r="C101" s="2" t="s">
        <v>208</v>
      </c>
      <c r="D101" s="3" t="s">
        <v>209</v>
      </c>
      <c r="E101" s="2" t="s">
        <v>27</v>
      </c>
      <c r="F101" s="2">
        <v>3.2</v>
      </c>
      <c r="G101" s="4">
        <v>635</v>
      </c>
      <c r="H101" s="4">
        <f t="shared" si="10"/>
        <v>2032</v>
      </c>
      <c r="I101" s="4">
        <v>221.49</v>
      </c>
      <c r="J101" s="4">
        <f t="shared" si="11"/>
        <v>708.76800000000003</v>
      </c>
      <c r="K101" s="4">
        <f t="shared" si="9"/>
        <v>2740.768</v>
      </c>
    </row>
    <row r="102" spans="1:11" ht="57.6" x14ac:dyDescent="0.3">
      <c r="A102" s="2" t="s">
        <v>210</v>
      </c>
      <c r="B102" s="2" t="s">
        <v>132</v>
      </c>
      <c r="C102" s="2" t="s">
        <v>133</v>
      </c>
      <c r="D102" s="3" t="s">
        <v>211</v>
      </c>
      <c r="E102" s="2" t="s">
        <v>212</v>
      </c>
      <c r="F102" s="2">
        <v>1</v>
      </c>
      <c r="G102" s="4">
        <v>26087.5</v>
      </c>
      <c r="H102" s="4">
        <f t="shared" si="10"/>
        <v>26087.5</v>
      </c>
      <c r="I102" s="4">
        <v>5000</v>
      </c>
      <c r="J102" s="4">
        <f t="shared" si="11"/>
        <v>5000</v>
      </c>
      <c r="K102" s="4">
        <f t="shared" si="9"/>
        <v>31087.5</v>
      </c>
    </row>
    <row r="103" spans="1:11" ht="86.4" x14ac:dyDescent="0.3">
      <c r="A103" s="2" t="s">
        <v>213</v>
      </c>
      <c r="B103" s="2" t="s">
        <v>132</v>
      </c>
      <c r="C103" s="2" t="s">
        <v>133</v>
      </c>
      <c r="D103" s="3" t="s">
        <v>214</v>
      </c>
      <c r="E103" s="2" t="s">
        <v>88</v>
      </c>
      <c r="F103" s="2">
        <v>1</v>
      </c>
      <c r="G103" s="4">
        <v>53684.38</v>
      </c>
      <c r="H103" s="4">
        <f t="shared" si="10"/>
        <v>53684.38</v>
      </c>
      <c r="I103" s="4">
        <v>5600</v>
      </c>
      <c r="J103" s="4">
        <f t="shared" si="11"/>
        <v>5600</v>
      </c>
      <c r="K103" s="4">
        <f t="shared" si="9"/>
        <v>59284.38</v>
      </c>
    </row>
    <row r="104" spans="1:11" ht="100.8" x14ac:dyDescent="0.3">
      <c r="A104" s="2" t="s">
        <v>215</v>
      </c>
      <c r="B104" s="2" t="s">
        <v>132</v>
      </c>
      <c r="C104" s="2" t="s">
        <v>133</v>
      </c>
      <c r="D104" s="3" t="s">
        <v>216</v>
      </c>
      <c r="E104" s="2" t="s">
        <v>88</v>
      </c>
      <c r="F104" s="2">
        <v>1</v>
      </c>
      <c r="G104" s="4">
        <v>6577.55</v>
      </c>
      <c r="H104" s="4">
        <f t="shared" si="10"/>
        <v>6577.55</v>
      </c>
      <c r="I104" s="4">
        <v>2500</v>
      </c>
      <c r="J104" s="4">
        <f t="shared" si="11"/>
        <v>2500</v>
      </c>
      <c r="K104" s="4">
        <f t="shared" si="9"/>
        <v>9077.5499999999993</v>
      </c>
    </row>
    <row r="105" spans="1:11" ht="115.2" x14ac:dyDescent="0.3">
      <c r="A105" s="2" t="s">
        <v>217</v>
      </c>
      <c r="B105" s="2" t="s">
        <v>132</v>
      </c>
      <c r="C105" s="2" t="s">
        <v>133</v>
      </c>
      <c r="D105" s="3" t="s">
        <v>218</v>
      </c>
      <c r="E105" s="2" t="s">
        <v>88</v>
      </c>
      <c r="F105" s="2">
        <v>1</v>
      </c>
      <c r="G105" s="4">
        <v>6826.25</v>
      </c>
      <c r="H105" s="4">
        <f t="shared" si="10"/>
        <v>6826.25</v>
      </c>
      <c r="I105" s="4">
        <v>2500</v>
      </c>
      <c r="J105" s="4">
        <f t="shared" si="11"/>
        <v>2500</v>
      </c>
      <c r="K105" s="4">
        <f t="shared" si="9"/>
        <v>9326.25</v>
      </c>
    </row>
    <row r="106" spans="1:11" s="12" customFormat="1" x14ac:dyDescent="0.3">
      <c r="A106" s="9"/>
      <c r="B106" s="9"/>
      <c r="C106" s="9"/>
      <c r="D106" s="5" t="s">
        <v>248</v>
      </c>
      <c r="E106" s="9"/>
      <c r="F106" s="9"/>
      <c r="G106" s="10"/>
      <c r="H106" s="10">
        <f>SUM(H100:H105)</f>
        <v>95207.680000000008</v>
      </c>
      <c r="I106" s="10"/>
      <c r="J106" s="10">
        <f>SUM(J100:J105)</f>
        <v>16308.768</v>
      </c>
      <c r="K106" s="10">
        <f>H106+J106</f>
        <v>111516.448</v>
      </c>
    </row>
    <row r="107" spans="1:11" s="12" customFormat="1" x14ac:dyDescent="0.3">
      <c r="A107" s="9" t="s">
        <v>219</v>
      </c>
      <c r="B107" s="9"/>
      <c r="C107" s="9"/>
      <c r="D107" s="5" t="s">
        <v>220</v>
      </c>
      <c r="E107" s="9" t="s">
        <v>6</v>
      </c>
      <c r="F107" s="9"/>
      <c r="G107" s="10"/>
      <c r="H107" s="10">
        <f t="shared" si="10"/>
        <v>0</v>
      </c>
      <c r="I107" s="10"/>
      <c r="J107" s="10">
        <f t="shared" si="11"/>
        <v>0</v>
      </c>
      <c r="K107" s="10">
        <f t="shared" si="9"/>
        <v>0</v>
      </c>
    </row>
    <row r="108" spans="1:11" ht="28.8" x14ac:dyDescent="0.3">
      <c r="A108" s="2" t="s">
        <v>221</v>
      </c>
      <c r="B108" s="2" t="s">
        <v>137</v>
      </c>
      <c r="C108" s="2" t="s">
        <v>133</v>
      </c>
      <c r="D108" s="3" t="s">
        <v>222</v>
      </c>
      <c r="E108" s="2" t="s">
        <v>21</v>
      </c>
      <c r="F108" s="2">
        <v>25</v>
      </c>
      <c r="G108" s="4">
        <v>107.26</v>
      </c>
      <c r="H108" s="4">
        <f t="shared" si="10"/>
        <v>2681.5</v>
      </c>
      <c r="I108" s="4">
        <v>26.6</v>
      </c>
      <c r="J108" s="4">
        <f t="shared" si="11"/>
        <v>665</v>
      </c>
      <c r="K108" s="4">
        <f t="shared" si="9"/>
        <v>3346.5</v>
      </c>
    </row>
    <row r="109" spans="1:11" ht="28.8" x14ac:dyDescent="0.3">
      <c r="A109" s="2" t="s">
        <v>223</v>
      </c>
      <c r="B109" s="2" t="s">
        <v>137</v>
      </c>
      <c r="C109" s="2" t="s">
        <v>133</v>
      </c>
      <c r="D109" s="3" t="s">
        <v>224</v>
      </c>
      <c r="E109" s="2" t="s">
        <v>21</v>
      </c>
      <c r="F109" s="2">
        <v>6</v>
      </c>
      <c r="G109" s="4">
        <v>52.04</v>
      </c>
      <c r="H109" s="4">
        <f t="shared" si="10"/>
        <v>312.24</v>
      </c>
      <c r="I109" s="4">
        <v>13</v>
      </c>
      <c r="J109" s="4">
        <f t="shared" si="11"/>
        <v>78</v>
      </c>
      <c r="K109" s="4">
        <f t="shared" si="9"/>
        <v>390.24</v>
      </c>
    </row>
    <row r="110" spans="1:11" ht="28.8" x14ac:dyDescent="0.3">
      <c r="A110" s="2" t="s">
        <v>225</v>
      </c>
      <c r="B110" s="2" t="s">
        <v>137</v>
      </c>
      <c r="C110" s="2" t="s">
        <v>133</v>
      </c>
      <c r="D110" s="3" t="s">
        <v>226</v>
      </c>
      <c r="E110" s="2" t="s">
        <v>212</v>
      </c>
      <c r="F110" s="2">
        <v>3</v>
      </c>
      <c r="G110" s="4">
        <v>6</v>
      </c>
      <c r="H110" s="4">
        <f t="shared" si="10"/>
        <v>18</v>
      </c>
      <c r="I110" s="4">
        <v>1.04</v>
      </c>
      <c r="J110" s="4">
        <f t="shared" si="11"/>
        <v>3.12</v>
      </c>
      <c r="K110" s="4">
        <f t="shared" si="9"/>
        <v>21.12</v>
      </c>
    </row>
    <row r="111" spans="1:11" ht="28.8" x14ac:dyDescent="0.3">
      <c r="A111" s="2" t="s">
        <v>227</v>
      </c>
      <c r="B111" s="2" t="s">
        <v>137</v>
      </c>
      <c r="C111" s="2" t="s">
        <v>133</v>
      </c>
      <c r="D111" s="3" t="s">
        <v>228</v>
      </c>
      <c r="E111" s="2" t="s">
        <v>212</v>
      </c>
      <c r="F111" s="2">
        <v>5</v>
      </c>
      <c r="G111" s="4">
        <v>25</v>
      </c>
      <c r="H111" s="4">
        <f t="shared" si="10"/>
        <v>125</v>
      </c>
      <c r="I111" s="4">
        <v>2.36</v>
      </c>
      <c r="J111" s="4">
        <f t="shared" si="11"/>
        <v>11.799999999999999</v>
      </c>
      <c r="K111" s="4">
        <f t="shared" si="9"/>
        <v>136.80000000000001</v>
      </c>
    </row>
    <row r="112" spans="1:11" ht="28.8" x14ac:dyDescent="0.3">
      <c r="A112" s="2" t="s">
        <v>229</v>
      </c>
      <c r="B112" s="2" t="s">
        <v>137</v>
      </c>
      <c r="C112" s="2" t="s">
        <v>133</v>
      </c>
      <c r="D112" s="3" t="s">
        <v>230</v>
      </c>
      <c r="E112" s="2" t="s">
        <v>212</v>
      </c>
      <c r="F112" s="2">
        <v>6</v>
      </c>
      <c r="G112" s="4">
        <v>44</v>
      </c>
      <c r="H112" s="4">
        <f t="shared" si="10"/>
        <v>264</v>
      </c>
      <c r="I112" s="4">
        <v>11.11</v>
      </c>
      <c r="J112" s="4">
        <f t="shared" si="11"/>
        <v>66.66</v>
      </c>
      <c r="K112" s="4">
        <f t="shared" si="9"/>
        <v>330.65999999999997</v>
      </c>
    </row>
    <row r="113" spans="1:11" ht="28.8" x14ac:dyDescent="0.3">
      <c r="A113" s="2" t="s">
        <v>231</v>
      </c>
      <c r="B113" s="2" t="s">
        <v>137</v>
      </c>
      <c r="C113" s="2" t="s">
        <v>133</v>
      </c>
      <c r="D113" s="3" t="s">
        <v>232</v>
      </c>
      <c r="E113" s="2" t="s">
        <v>212</v>
      </c>
      <c r="F113" s="2">
        <v>2</v>
      </c>
      <c r="G113" s="4">
        <v>312.08999999999997</v>
      </c>
      <c r="H113" s="4">
        <f t="shared" si="10"/>
        <v>624.17999999999995</v>
      </c>
      <c r="I113" s="4">
        <v>85</v>
      </c>
      <c r="J113" s="4">
        <f t="shared" si="11"/>
        <v>170</v>
      </c>
      <c r="K113" s="4">
        <f t="shared" si="9"/>
        <v>794.18</v>
      </c>
    </row>
    <row r="114" spans="1:11" ht="28.8" x14ac:dyDescent="0.3">
      <c r="A114" s="2" t="s">
        <v>233</v>
      </c>
      <c r="B114" s="2" t="s">
        <v>137</v>
      </c>
      <c r="C114" s="2" t="s">
        <v>133</v>
      </c>
      <c r="D114" s="3" t="s">
        <v>234</v>
      </c>
      <c r="E114" s="2" t="s">
        <v>212</v>
      </c>
      <c r="F114" s="2">
        <v>1</v>
      </c>
      <c r="G114" s="4">
        <v>72.81</v>
      </c>
      <c r="H114" s="4">
        <f t="shared" si="10"/>
        <v>72.81</v>
      </c>
      <c r="I114" s="4">
        <v>0</v>
      </c>
      <c r="J114" s="4">
        <f t="shared" si="11"/>
        <v>0</v>
      </c>
      <c r="K114" s="4">
        <f t="shared" si="9"/>
        <v>72.81</v>
      </c>
    </row>
    <row r="115" spans="1:11" ht="28.8" x14ac:dyDescent="0.3">
      <c r="A115" s="2" t="s">
        <v>235</v>
      </c>
      <c r="B115" s="2" t="s">
        <v>137</v>
      </c>
      <c r="C115" s="2" t="s">
        <v>133</v>
      </c>
      <c r="D115" s="3" t="s">
        <v>236</v>
      </c>
      <c r="E115" s="2" t="s">
        <v>212</v>
      </c>
      <c r="F115" s="2">
        <v>3</v>
      </c>
      <c r="G115" s="4">
        <v>21.4</v>
      </c>
      <c r="H115" s="4">
        <f t="shared" si="10"/>
        <v>64.199999999999989</v>
      </c>
      <c r="I115" s="4">
        <v>5.34</v>
      </c>
      <c r="J115" s="4">
        <f t="shared" si="11"/>
        <v>16.02</v>
      </c>
      <c r="K115" s="4">
        <f t="shared" si="9"/>
        <v>80.219999999999985</v>
      </c>
    </row>
    <row r="116" spans="1:11" ht="28.8" x14ac:dyDescent="0.3">
      <c r="A116" s="2" t="s">
        <v>237</v>
      </c>
      <c r="B116" s="2" t="s">
        <v>137</v>
      </c>
      <c r="C116" s="2" t="s">
        <v>133</v>
      </c>
      <c r="D116" s="3" t="s">
        <v>238</v>
      </c>
      <c r="E116" s="2" t="s">
        <v>212</v>
      </c>
      <c r="F116" s="2">
        <v>5</v>
      </c>
      <c r="G116" s="4">
        <v>1715.25</v>
      </c>
      <c r="H116" s="4">
        <f t="shared" si="10"/>
        <v>8576.25</v>
      </c>
      <c r="I116" s="4">
        <v>150</v>
      </c>
      <c r="J116" s="4">
        <f t="shared" si="11"/>
        <v>750</v>
      </c>
      <c r="K116" s="4">
        <f t="shared" si="9"/>
        <v>9326.25</v>
      </c>
    </row>
    <row r="117" spans="1:11" x14ac:dyDescent="0.3">
      <c r="A117" s="2" t="s">
        <v>239</v>
      </c>
      <c r="B117" s="2" t="s">
        <v>137</v>
      </c>
      <c r="C117" s="2" t="s">
        <v>133</v>
      </c>
      <c r="D117" s="3" t="s">
        <v>240</v>
      </c>
      <c r="E117" s="2" t="s">
        <v>212</v>
      </c>
      <c r="F117" s="2">
        <v>5</v>
      </c>
      <c r="G117" s="4">
        <v>509.58</v>
      </c>
      <c r="H117" s="4">
        <f t="shared" si="10"/>
        <v>2547.9</v>
      </c>
      <c r="I117" s="4">
        <v>50</v>
      </c>
      <c r="J117" s="4">
        <f t="shared" si="11"/>
        <v>250</v>
      </c>
      <c r="K117" s="4">
        <f t="shared" si="9"/>
        <v>2797.9</v>
      </c>
    </row>
    <row r="118" spans="1:11" s="12" customFormat="1" x14ac:dyDescent="0.3">
      <c r="A118" s="9"/>
      <c r="B118" s="9"/>
      <c r="C118" s="9"/>
      <c r="D118" s="5" t="s">
        <v>248</v>
      </c>
      <c r="E118" s="9"/>
      <c r="F118" s="9"/>
      <c r="G118" s="10"/>
      <c r="H118" s="10">
        <f>SUM(H107:H117)</f>
        <v>15286.08</v>
      </c>
      <c r="I118" s="10"/>
      <c r="J118" s="10">
        <f>SUM(J107:J117)</f>
        <v>2010.6</v>
      </c>
      <c r="K118" s="10">
        <f t="shared" si="9"/>
        <v>17296.68</v>
      </c>
    </row>
    <row r="119" spans="1:11" s="12" customFormat="1" x14ac:dyDescent="0.3">
      <c r="A119" s="9"/>
      <c r="B119" s="9"/>
      <c r="C119" s="9"/>
      <c r="D119" s="5" t="s">
        <v>249</v>
      </c>
      <c r="E119" s="9"/>
      <c r="F119" s="9"/>
      <c r="G119" s="10"/>
      <c r="H119" s="10">
        <f>H118+H106+H99+H89+H74+H67+H45+H32+H13</f>
        <v>371722.42160000006</v>
      </c>
      <c r="I119" s="10"/>
      <c r="J119" s="10">
        <f>J118+J106+J99+J89+J74+J67+J45+J32+J13</f>
        <v>125464.39689999998</v>
      </c>
      <c r="K119" s="10">
        <f t="shared" si="9"/>
        <v>497186.81850000005</v>
      </c>
    </row>
    <row r="121" spans="1:11" s="13" customFormat="1" ht="30" customHeight="1" x14ac:dyDescent="0.3">
      <c r="D121" s="14" t="s">
        <v>250</v>
      </c>
      <c r="E121" s="23">
        <f>K119</f>
        <v>497186.81850000005</v>
      </c>
      <c r="F121" s="23"/>
      <c r="G121" s="24" t="s">
        <v>298</v>
      </c>
      <c r="H121" s="24"/>
      <c r="I121" s="24"/>
      <c r="J121" s="24"/>
      <c r="K121" s="24"/>
    </row>
    <row r="122" spans="1:11" s="13" customFormat="1" ht="30" customHeight="1" x14ac:dyDescent="0.3">
      <c r="D122" s="14" t="s">
        <v>251</v>
      </c>
      <c r="E122" s="23">
        <f>H119</f>
        <v>371722.42160000006</v>
      </c>
      <c r="F122" s="25"/>
      <c r="G122" s="24" t="s">
        <v>299</v>
      </c>
      <c r="H122" s="24"/>
      <c r="I122" s="24"/>
      <c r="J122" s="24"/>
      <c r="K122" s="24"/>
    </row>
    <row r="123" spans="1:11" s="13" customFormat="1" ht="30" customHeight="1" x14ac:dyDescent="0.3">
      <c r="D123" s="14" t="s">
        <v>252</v>
      </c>
      <c r="E123" s="23">
        <f>J119</f>
        <v>125464.39689999998</v>
      </c>
      <c r="F123" s="25"/>
      <c r="G123" s="24" t="s">
        <v>300</v>
      </c>
      <c r="H123" s="24"/>
      <c r="I123" s="24"/>
      <c r="J123" s="24"/>
      <c r="K123" s="24"/>
    </row>
    <row r="124" spans="1:11" s="12" customFormat="1" x14ac:dyDescent="0.3">
      <c r="G124" s="15"/>
      <c r="H124" s="15"/>
      <c r="I124" s="15"/>
      <c r="J124" s="15"/>
      <c r="K124" s="15"/>
    </row>
    <row r="125" spans="1:11" s="12" customFormat="1" x14ac:dyDescent="0.3">
      <c r="E125" s="12" t="s">
        <v>301</v>
      </c>
      <c r="G125" s="15"/>
      <c r="H125" s="15"/>
      <c r="I125" s="15"/>
      <c r="J125" s="15"/>
      <c r="K125" s="15"/>
    </row>
    <row r="126" spans="1:11" s="12" customFormat="1" x14ac:dyDescent="0.3">
      <c r="G126" s="15"/>
      <c r="H126" s="15"/>
      <c r="I126" s="15"/>
      <c r="J126" s="15"/>
      <c r="K126" s="15"/>
    </row>
    <row r="127" spans="1:11" s="12" customFormat="1" x14ac:dyDescent="0.3">
      <c r="D127" s="12" t="s">
        <v>253</v>
      </c>
      <c r="G127" s="15"/>
      <c r="H127" s="15" t="s">
        <v>254</v>
      </c>
      <c r="I127" s="15"/>
      <c r="J127" s="15"/>
      <c r="K127" s="15"/>
    </row>
  </sheetData>
  <mergeCells count="7">
    <mergeCell ref="A1:K1"/>
    <mergeCell ref="E121:F121"/>
    <mergeCell ref="E122:F122"/>
    <mergeCell ref="E123:F123"/>
    <mergeCell ref="G121:K121"/>
    <mergeCell ref="G122:K122"/>
    <mergeCell ref="G123:K1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3" orientation="landscape" horizontalDpi="360" verticalDpi="360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BAE8-EFE1-4DA3-A8D2-FEE2B3CF8B76}">
  <dimension ref="A1:M33"/>
  <sheetViews>
    <sheetView zoomScaleNormal="100" workbookViewId="0">
      <selection activeCell="D15" sqref="D15"/>
    </sheetView>
  </sheetViews>
  <sheetFormatPr defaultRowHeight="14.4" x14ac:dyDescent="0.3"/>
  <cols>
    <col min="2" max="2" width="41.77734375" customWidth="1"/>
    <col min="3" max="3" width="13.21875" customWidth="1"/>
    <col min="4" max="4" width="10.44140625" bestFit="1" customWidth="1"/>
    <col min="5" max="5" width="13.109375" style="18" customWidth="1"/>
    <col min="6" max="6" width="13.109375" style="1" customWidth="1"/>
    <col min="7" max="7" width="13.109375" style="18" customWidth="1"/>
    <col min="8" max="8" width="13.109375" style="1" customWidth="1"/>
    <col min="9" max="9" width="13.109375" style="18" customWidth="1"/>
    <col min="10" max="10" width="15.21875" style="8" customWidth="1"/>
    <col min="11" max="11" width="8.88671875" style="18"/>
    <col min="12" max="12" width="13" customWidth="1"/>
    <col min="13" max="13" width="8.88671875" style="18"/>
  </cols>
  <sheetData>
    <row r="1" spans="1:13" ht="23.4" x14ac:dyDescent="0.45">
      <c r="A1" s="27" t="s">
        <v>263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12" t="s">
        <v>255</v>
      </c>
    </row>
    <row r="3" spans="1:13" x14ac:dyDescent="0.3">
      <c r="A3" s="12" t="s">
        <v>256</v>
      </c>
    </row>
    <row r="4" spans="1:13" x14ac:dyDescent="0.3">
      <c r="A4" s="12" t="s">
        <v>257</v>
      </c>
    </row>
    <row r="5" spans="1:13" x14ac:dyDescent="0.3">
      <c r="A5" s="12" t="s">
        <v>241</v>
      </c>
    </row>
    <row r="8" spans="1:13" x14ac:dyDescent="0.3">
      <c r="A8" s="6" t="s">
        <v>0</v>
      </c>
      <c r="B8" s="6" t="s">
        <v>3</v>
      </c>
      <c r="C8" s="6" t="s">
        <v>264</v>
      </c>
      <c r="D8" s="26" t="s">
        <v>265</v>
      </c>
      <c r="E8" s="26"/>
      <c r="F8" s="26" t="s">
        <v>266</v>
      </c>
      <c r="G8" s="26"/>
      <c r="H8" s="26" t="s">
        <v>267</v>
      </c>
      <c r="I8" s="26"/>
      <c r="J8" s="26" t="s">
        <v>268</v>
      </c>
      <c r="K8" s="26"/>
      <c r="L8" s="26" t="s">
        <v>271</v>
      </c>
      <c r="M8" s="26"/>
    </row>
    <row r="9" spans="1:13" x14ac:dyDescent="0.3">
      <c r="A9" s="6"/>
      <c r="B9" s="6"/>
      <c r="C9" s="6"/>
      <c r="D9" s="6" t="s">
        <v>269</v>
      </c>
      <c r="E9" s="19" t="s">
        <v>270</v>
      </c>
      <c r="F9" s="6" t="s">
        <v>269</v>
      </c>
      <c r="G9" s="19" t="s">
        <v>270</v>
      </c>
      <c r="H9" s="6" t="s">
        <v>269</v>
      </c>
      <c r="I9" s="19" t="s">
        <v>270</v>
      </c>
      <c r="J9" s="6" t="s">
        <v>269</v>
      </c>
      <c r="K9" s="19" t="s">
        <v>270</v>
      </c>
      <c r="L9" s="6" t="s">
        <v>269</v>
      </c>
      <c r="M9" s="19" t="s">
        <v>270</v>
      </c>
    </row>
    <row r="10" spans="1:13" s="12" customFormat="1" x14ac:dyDescent="0.3">
      <c r="A10" s="9" t="s">
        <v>7</v>
      </c>
      <c r="B10" s="5" t="s">
        <v>8</v>
      </c>
      <c r="C10" s="10">
        <f>orcamento!K13</f>
        <v>13660.469699999998</v>
      </c>
      <c r="D10" s="16">
        <f>C10</f>
        <v>13660.469699999998</v>
      </c>
      <c r="E10" s="17">
        <v>1</v>
      </c>
      <c r="F10" s="10">
        <f>G10*C10</f>
        <v>0</v>
      </c>
      <c r="G10" s="17"/>
      <c r="H10" s="10">
        <f>I10*C10</f>
        <v>0</v>
      </c>
      <c r="I10" s="17"/>
      <c r="J10" s="10">
        <f>K10*C10</f>
        <v>0</v>
      </c>
      <c r="K10" s="17"/>
      <c r="L10" s="16">
        <f>D10+F10+H10+J10</f>
        <v>13660.469699999998</v>
      </c>
      <c r="M10" s="17">
        <f>E10+G10+I10+K10</f>
        <v>1</v>
      </c>
    </row>
    <row r="11" spans="1:13" s="12" customFormat="1" x14ac:dyDescent="0.3">
      <c r="A11" s="9"/>
      <c r="B11" s="5"/>
      <c r="C11" s="10"/>
      <c r="D11" s="9"/>
      <c r="E11" s="17"/>
      <c r="F11" s="10"/>
      <c r="G11" s="17"/>
      <c r="H11" s="10"/>
      <c r="I11" s="17"/>
      <c r="J11" s="10">
        <f t="shared" ref="J11:J27" si="0">K11*C11</f>
        <v>0</v>
      </c>
      <c r="K11" s="17"/>
      <c r="L11" s="16">
        <f t="shared" ref="L11:L28" si="1">D11+F11+H11+J11</f>
        <v>0</v>
      </c>
      <c r="M11" s="17"/>
    </row>
    <row r="12" spans="1:13" s="12" customFormat="1" x14ac:dyDescent="0.3">
      <c r="A12" s="9" t="s">
        <v>22</v>
      </c>
      <c r="B12" s="5" t="s">
        <v>23</v>
      </c>
      <c r="C12" s="10">
        <f>orcamento!K32</f>
        <v>14673.131199999998</v>
      </c>
      <c r="D12" s="16">
        <f>C12</f>
        <v>14673.131199999998</v>
      </c>
      <c r="E12" s="17">
        <v>1</v>
      </c>
      <c r="F12" s="10">
        <f>G12*C12</f>
        <v>0</v>
      </c>
      <c r="G12" s="17"/>
      <c r="H12" s="10">
        <f t="shared" ref="H12:H27" si="2">I12*C12</f>
        <v>0</v>
      </c>
      <c r="I12" s="17"/>
      <c r="J12" s="10">
        <f t="shared" si="0"/>
        <v>0</v>
      </c>
      <c r="K12" s="17"/>
      <c r="L12" s="16">
        <f t="shared" si="1"/>
        <v>14673.131199999998</v>
      </c>
      <c r="M12" s="17">
        <f t="shared" ref="M12:M28" si="3">E12+G12+I12+K12</f>
        <v>1</v>
      </c>
    </row>
    <row r="13" spans="1:13" s="12" customFormat="1" x14ac:dyDescent="0.3">
      <c r="A13" s="9"/>
      <c r="B13" s="5"/>
      <c r="C13" s="10"/>
      <c r="D13" s="9"/>
      <c r="E13" s="17"/>
      <c r="F13" s="10"/>
      <c r="G13" s="17"/>
      <c r="H13" s="10">
        <f t="shared" si="2"/>
        <v>0</v>
      </c>
      <c r="I13" s="17"/>
      <c r="J13" s="10">
        <f t="shared" si="0"/>
        <v>0</v>
      </c>
      <c r="K13" s="17"/>
      <c r="L13" s="16">
        <f t="shared" si="1"/>
        <v>0</v>
      </c>
      <c r="M13" s="17"/>
    </row>
    <row r="14" spans="1:13" s="12" customFormat="1" x14ac:dyDescent="0.3">
      <c r="A14" s="9" t="s">
        <v>76</v>
      </c>
      <c r="B14" s="5" t="s">
        <v>77</v>
      </c>
      <c r="C14" s="10">
        <f>orcamento!K45</f>
        <v>65402.274100000002</v>
      </c>
      <c r="D14" s="16">
        <f>E14*C14</f>
        <v>32701.137050000001</v>
      </c>
      <c r="E14" s="17">
        <v>0.5</v>
      </c>
      <c r="F14" s="10">
        <f>G14*C14</f>
        <v>32701.137050000001</v>
      </c>
      <c r="G14" s="17">
        <v>0.5</v>
      </c>
      <c r="H14" s="10">
        <f t="shared" si="2"/>
        <v>0</v>
      </c>
      <c r="I14" s="17"/>
      <c r="J14" s="10">
        <f t="shared" si="0"/>
        <v>0</v>
      </c>
      <c r="K14" s="17"/>
      <c r="L14" s="16">
        <f t="shared" si="1"/>
        <v>65402.274100000002</v>
      </c>
      <c r="M14" s="17">
        <f t="shared" si="3"/>
        <v>1</v>
      </c>
    </row>
    <row r="15" spans="1:13" s="12" customFormat="1" x14ac:dyDescent="0.3">
      <c r="A15" s="9"/>
      <c r="B15" s="5"/>
      <c r="C15" s="10"/>
      <c r="D15" s="9"/>
      <c r="E15" s="17"/>
      <c r="F15" s="10"/>
      <c r="G15" s="17"/>
      <c r="H15" s="10">
        <f t="shared" si="2"/>
        <v>0</v>
      </c>
      <c r="I15" s="17"/>
      <c r="J15" s="10">
        <f t="shared" si="0"/>
        <v>0</v>
      </c>
      <c r="K15" s="17"/>
      <c r="L15" s="16">
        <f t="shared" si="1"/>
        <v>0</v>
      </c>
      <c r="M15" s="17"/>
    </row>
    <row r="16" spans="1:13" s="12" customFormat="1" x14ac:dyDescent="0.3">
      <c r="A16" s="9" t="s">
        <v>91</v>
      </c>
      <c r="B16" s="5" t="s">
        <v>92</v>
      </c>
      <c r="C16" s="10">
        <f>orcamento!K67</f>
        <v>91732.694000000003</v>
      </c>
      <c r="D16" s="16">
        <f>E16*C16</f>
        <v>9173.269400000001</v>
      </c>
      <c r="E16" s="17">
        <v>0.1</v>
      </c>
      <c r="F16" s="10">
        <f>G16*C16</f>
        <v>36693.077600000004</v>
      </c>
      <c r="G16" s="17">
        <v>0.4</v>
      </c>
      <c r="H16" s="10">
        <f t="shared" si="2"/>
        <v>45866.347000000002</v>
      </c>
      <c r="I16" s="17">
        <v>0.5</v>
      </c>
      <c r="J16" s="10">
        <f t="shared" si="0"/>
        <v>0</v>
      </c>
      <c r="K16" s="17"/>
      <c r="L16" s="16">
        <f t="shared" si="1"/>
        <v>91732.694000000018</v>
      </c>
      <c r="M16" s="17">
        <f t="shared" si="3"/>
        <v>1</v>
      </c>
    </row>
    <row r="17" spans="1:13" s="12" customFormat="1" x14ac:dyDescent="0.3">
      <c r="A17" s="9"/>
      <c r="B17" s="5"/>
      <c r="C17" s="10"/>
      <c r="D17" s="9"/>
      <c r="E17" s="17"/>
      <c r="F17" s="10"/>
      <c r="G17" s="17"/>
      <c r="H17" s="10">
        <f t="shared" si="2"/>
        <v>0</v>
      </c>
      <c r="I17" s="17"/>
      <c r="J17" s="10">
        <f t="shared" si="0"/>
        <v>0</v>
      </c>
      <c r="K17" s="17"/>
      <c r="L17" s="16">
        <f t="shared" si="1"/>
        <v>0</v>
      </c>
      <c r="M17" s="17"/>
    </row>
    <row r="18" spans="1:13" s="12" customFormat="1" x14ac:dyDescent="0.3">
      <c r="A18" s="9" t="s">
        <v>136</v>
      </c>
      <c r="B18" s="5" t="s">
        <v>138</v>
      </c>
      <c r="C18" s="10">
        <f>orcamento!K74</f>
        <v>43280.251499999998</v>
      </c>
      <c r="D18" s="16">
        <f>E18*C18</f>
        <v>0</v>
      </c>
      <c r="E18" s="17"/>
      <c r="F18" s="10">
        <f>G18*C18</f>
        <v>21640.125749999999</v>
      </c>
      <c r="G18" s="17">
        <v>0.5</v>
      </c>
      <c r="H18" s="10">
        <f t="shared" si="2"/>
        <v>21640.125749999999</v>
      </c>
      <c r="I18" s="17">
        <v>0.5</v>
      </c>
      <c r="J18" s="10">
        <f t="shared" si="0"/>
        <v>0</v>
      </c>
      <c r="K18" s="17"/>
      <c r="L18" s="16">
        <f t="shared" si="1"/>
        <v>43280.251499999998</v>
      </c>
      <c r="M18" s="17">
        <f t="shared" si="3"/>
        <v>1</v>
      </c>
    </row>
    <row r="19" spans="1:13" s="12" customFormat="1" x14ac:dyDescent="0.3">
      <c r="A19" s="9"/>
      <c r="B19" s="5"/>
      <c r="C19" s="10"/>
      <c r="D19" s="9"/>
      <c r="E19" s="17"/>
      <c r="F19" s="10"/>
      <c r="G19" s="17"/>
      <c r="H19" s="10">
        <f t="shared" si="2"/>
        <v>0</v>
      </c>
      <c r="I19" s="17"/>
      <c r="J19" s="10">
        <f t="shared" si="0"/>
        <v>0</v>
      </c>
      <c r="K19" s="17"/>
      <c r="L19" s="16">
        <f t="shared" si="1"/>
        <v>0</v>
      </c>
      <c r="M19" s="17"/>
    </row>
    <row r="20" spans="1:13" s="12" customFormat="1" x14ac:dyDescent="0.3">
      <c r="A20" s="9" t="s">
        <v>154</v>
      </c>
      <c r="B20" s="5" t="s">
        <v>155</v>
      </c>
      <c r="C20" s="10">
        <f>orcamento!K89</f>
        <v>117276.29000000001</v>
      </c>
      <c r="D20" s="16">
        <f>E20*C20</f>
        <v>0</v>
      </c>
      <c r="E20" s="17"/>
      <c r="F20" s="10">
        <f>G20*C20</f>
        <v>0</v>
      </c>
      <c r="G20" s="17"/>
      <c r="H20" s="10">
        <f t="shared" si="2"/>
        <v>70365.774000000005</v>
      </c>
      <c r="I20" s="17">
        <v>0.6</v>
      </c>
      <c r="J20" s="10">
        <f t="shared" si="0"/>
        <v>46910.516000000003</v>
      </c>
      <c r="K20" s="17">
        <v>0.4</v>
      </c>
      <c r="L20" s="16">
        <f t="shared" si="1"/>
        <v>117276.29000000001</v>
      </c>
      <c r="M20" s="17">
        <f t="shared" si="3"/>
        <v>1</v>
      </c>
    </row>
    <row r="21" spans="1:13" s="12" customFormat="1" x14ac:dyDescent="0.3">
      <c r="A21" s="9"/>
      <c r="B21" s="5"/>
      <c r="C21" s="10"/>
      <c r="D21" s="9"/>
      <c r="E21" s="17"/>
      <c r="F21" s="10"/>
      <c r="G21" s="17"/>
      <c r="H21" s="10">
        <f t="shared" si="2"/>
        <v>0</v>
      </c>
      <c r="I21" s="17"/>
      <c r="J21" s="10">
        <f t="shared" si="0"/>
        <v>0</v>
      </c>
      <c r="K21" s="17"/>
      <c r="L21" s="16">
        <f t="shared" si="1"/>
        <v>0</v>
      </c>
      <c r="M21" s="17"/>
    </row>
    <row r="22" spans="1:13" s="12" customFormat="1" x14ac:dyDescent="0.3">
      <c r="A22" s="9" t="s">
        <v>179</v>
      </c>
      <c r="B22" s="5" t="s">
        <v>180</v>
      </c>
      <c r="C22" s="10">
        <f>orcamento!K99</f>
        <v>22348.58</v>
      </c>
      <c r="D22" s="16">
        <f>E22*C22</f>
        <v>4469.7160000000003</v>
      </c>
      <c r="E22" s="17">
        <v>0.2</v>
      </c>
      <c r="F22" s="10">
        <f>G22*C22</f>
        <v>5587.1450000000004</v>
      </c>
      <c r="G22" s="17">
        <v>0.25</v>
      </c>
      <c r="H22" s="10">
        <f t="shared" si="2"/>
        <v>5587.1450000000004</v>
      </c>
      <c r="I22" s="17">
        <v>0.25</v>
      </c>
      <c r="J22" s="10">
        <f t="shared" si="0"/>
        <v>6704.5740000000005</v>
      </c>
      <c r="K22" s="17">
        <v>0.3</v>
      </c>
      <c r="L22" s="16">
        <f t="shared" si="1"/>
        <v>22348.58</v>
      </c>
      <c r="M22" s="17">
        <f t="shared" si="3"/>
        <v>1</v>
      </c>
    </row>
    <row r="23" spans="1:13" s="12" customFormat="1" x14ac:dyDescent="0.3">
      <c r="A23" s="9"/>
      <c r="B23" s="5"/>
      <c r="C23" s="10"/>
      <c r="D23" s="9"/>
      <c r="E23" s="17"/>
      <c r="F23" s="10"/>
      <c r="G23" s="17"/>
      <c r="H23" s="10">
        <f t="shared" si="2"/>
        <v>0</v>
      </c>
      <c r="I23" s="17"/>
      <c r="J23" s="10">
        <f t="shared" si="0"/>
        <v>0</v>
      </c>
      <c r="K23" s="17"/>
      <c r="L23" s="16">
        <f t="shared" si="1"/>
        <v>0</v>
      </c>
      <c r="M23" s="17"/>
    </row>
    <row r="24" spans="1:13" s="12" customFormat="1" x14ac:dyDescent="0.3">
      <c r="A24" s="9" t="s">
        <v>205</v>
      </c>
      <c r="B24" s="5" t="s">
        <v>206</v>
      </c>
      <c r="C24" s="10">
        <f>orcamento!K106</f>
        <v>111516.448</v>
      </c>
      <c r="D24" s="16">
        <f>E24*C24</f>
        <v>0</v>
      </c>
      <c r="E24" s="17"/>
      <c r="F24" s="10">
        <f>G24*C24</f>
        <v>22303.289600000004</v>
      </c>
      <c r="G24" s="17">
        <v>0.2</v>
      </c>
      <c r="H24" s="10">
        <f t="shared" si="2"/>
        <v>44606.579200000007</v>
      </c>
      <c r="I24" s="17">
        <v>0.4</v>
      </c>
      <c r="J24" s="10">
        <f t="shared" si="0"/>
        <v>44606.579200000007</v>
      </c>
      <c r="K24" s="17">
        <v>0.4</v>
      </c>
      <c r="L24" s="16">
        <f t="shared" si="1"/>
        <v>111516.44800000002</v>
      </c>
      <c r="M24" s="17">
        <f t="shared" si="3"/>
        <v>1</v>
      </c>
    </row>
    <row r="25" spans="1:13" s="12" customFormat="1" x14ac:dyDescent="0.3">
      <c r="A25" s="9"/>
      <c r="B25" s="5"/>
      <c r="C25" s="10"/>
      <c r="D25" s="9"/>
      <c r="E25" s="17"/>
      <c r="F25" s="10"/>
      <c r="G25" s="17"/>
      <c r="H25" s="10">
        <f t="shared" si="2"/>
        <v>0</v>
      </c>
      <c r="I25" s="17"/>
      <c r="J25" s="10">
        <f t="shared" si="0"/>
        <v>0</v>
      </c>
      <c r="K25" s="17"/>
      <c r="L25" s="16">
        <f t="shared" si="1"/>
        <v>0</v>
      </c>
      <c r="M25" s="17"/>
    </row>
    <row r="26" spans="1:13" s="12" customFormat="1" ht="28.8" x14ac:dyDescent="0.3">
      <c r="A26" s="9" t="s">
        <v>219</v>
      </c>
      <c r="B26" s="5" t="s">
        <v>220</v>
      </c>
      <c r="C26" s="10">
        <v>17296.68</v>
      </c>
      <c r="D26" s="16">
        <f>E26*C26</f>
        <v>0</v>
      </c>
      <c r="E26" s="17"/>
      <c r="F26" s="10">
        <f>G26*C26</f>
        <v>0</v>
      </c>
      <c r="G26" s="17"/>
      <c r="H26" s="10">
        <f t="shared" si="2"/>
        <v>0</v>
      </c>
      <c r="I26" s="17"/>
      <c r="J26" s="10">
        <f t="shared" si="0"/>
        <v>17296.68</v>
      </c>
      <c r="K26" s="17">
        <v>1</v>
      </c>
      <c r="L26" s="16">
        <f t="shared" si="1"/>
        <v>17296.68</v>
      </c>
      <c r="M26" s="17">
        <f t="shared" si="3"/>
        <v>1</v>
      </c>
    </row>
    <row r="27" spans="1:13" s="12" customFormat="1" x14ac:dyDescent="0.3">
      <c r="A27" s="9"/>
      <c r="B27" s="5"/>
      <c r="C27" s="10"/>
      <c r="D27" s="9"/>
      <c r="E27" s="17"/>
      <c r="F27" s="10">
        <f>SUM(F26:F26)</f>
        <v>0</v>
      </c>
      <c r="G27" s="17"/>
      <c r="H27" s="10">
        <f t="shared" si="2"/>
        <v>0</v>
      </c>
      <c r="I27" s="17"/>
      <c r="J27" s="10">
        <f t="shared" si="0"/>
        <v>0</v>
      </c>
      <c r="K27" s="17"/>
      <c r="L27" s="16">
        <f t="shared" si="1"/>
        <v>0</v>
      </c>
      <c r="M27" s="17"/>
    </row>
    <row r="28" spans="1:13" s="12" customFormat="1" x14ac:dyDescent="0.3">
      <c r="A28" s="9"/>
      <c r="B28" s="5" t="s">
        <v>249</v>
      </c>
      <c r="C28" s="10">
        <f>SUM(C10:C27)</f>
        <v>497186.81850000011</v>
      </c>
      <c r="D28" s="10">
        <f>SUM(D10:D27)</f>
        <v>74677.72335</v>
      </c>
      <c r="E28" s="21">
        <f>D28/$C$28</f>
        <v>0.15020052940120332</v>
      </c>
      <c r="F28" s="10">
        <f>SUM(F10:F27)</f>
        <v>118924.77500000002</v>
      </c>
      <c r="G28" s="21">
        <f>F28/$C$28</f>
        <v>0.23919534986625957</v>
      </c>
      <c r="H28" s="10">
        <f>SUM(H10:H27)</f>
        <v>188065.97094999999</v>
      </c>
      <c r="I28" s="21">
        <f>H28/$C$28</f>
        <v>0.37826017093009467</v>
      </c>
      <c r="J28" s="10">
        <f>SUM(J10:J27)</f>
        <v>115518.3492</v>
      </c>
      <c r="K28" s="21">
        <f>J28/$C$28</f>
        <v>0.23234394980244227</v>
      </c>
      <c r="L28" s="16">
        <f t="shared" si="1"/>
        <v>497186.81849999999</v>
      </c>
      <c r="M28" s="17">
        <f t="shared" si="3"/>
        <v>0.99999999999999978</v>
      </c>
    </row>
    <row r="30" spans="1:13" s="12" customFormat="1" x14ac:dyDescent="0.3">
      <c r="E30" s="20"/>
      <c r="F30" s="15"/>
      <c r="G30" s="20"/>
      <c r="H30" s="15"/>
      <c r="I30" s="20"/>
      <c r="J30" s="11"/>
      <c r="K30" s="20"/>
      <c r="M30" s="20"/>
    </row>
    <row r="31" spans="1:13" s="12" customFormat="1" x14ac:dyDescent="0.3">
      <c r="C31" s="12" t="str">
        <f>orcamento!E125</f>
        <v>Quatro Irmãos,  outubro de 2022,</v>
      </c>
      <c r="E31" s="20"/>
      <c r="F31" s="15"/>
      <c r="G31" s="20"/>
      <c r="H31" s="15"/>
      <c r="I31" s="20"/>
      <c r="J31" s="11"/>
      <c r="K31" s="20"/>
      <c r="M31" s="20"/>
    </row>
    <row r="32" spans="1:13" s="12" customFormat="1" x14ac:dyDescent="0.3">
      <c r="E32" s="20"/>
      <c r="F32" s="15"/>
      <c r="G32" s="20"/>
      <c r="H32" s="15"/>
      <c r="I32" s="20"/>
      <c r="J32" s="11"/>
      <c r="K32" s="20"/>
      <c r="M32" s="20"/>
    </row>
    <row r="33" spans="2:13" s="12" customFormat="1" x14ac:dyDescent="0.3">
      <c r="B33" s="12" t="s">
        <v>253</v>
      </c>
      <c r="E33" s="20"/>
      <c r="F33" s="15" t="s">
        <v>254</v>
      </c>
      <c r="G33" s="20"/>
      <c r="H33" s="15"/>
      <c r="I33" s="20"/>
      <c r="J33" s="11"/>
      <c r="K33" s="20"/>
      <c r="M33" s="20"/>
    </row>
  </sheetData>
  <mergeCells count="6">
    <mergeCell ref="J8:K8"/>
    <mergeCell ref="L8:M8"/>
    <mergeCell ref="D8:E8"/>
    <mergeCell ref="F8:G8"/>
    <mergeCell ref="H8:I8"/>
    <mergeCell ref="A1:M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orientation="landscape" horizontalDpi="360" verticalDpi="36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proposta</vt:lpstr>
      <vt:lpstr>orcamento</vt:lpstr>
      <vt:lpstr>CRONOGRAMA</vt:lpstr>
      <vt:lpstr>CRONOGRAMA!Titulos_de_impressao</vt:lpstr>
      <vt:lpstr>orcamento!Titulos_de_impressao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cp:lastPrinted>2022-10-13T18:15:48Z</cp:lastPrinted>
  <dcterms:created xsi:type="dcterms:W3CDTF">2022-09-05T18:09:50Z</dcterms:created>
  <dcterms:modified xsi:type="dcterms:W3CDTF">2022-10-14T14:15:05Z</dcterms:modified>
</cp:coreProperties>
</file>