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DANIELA\ASFALTO LEAO KWTKO E HELIEL HENKIN\LICITACAO\"/>
    </mc:Choice>
  </mc:AlternateContent>
  <bookViews>
    <workbookView xWindow="0" yWindow="0" windowWidth="27690" windowHeight="10440" activeTab="1"/>
  </bookViews>
  <sheets>
    <sheet name="PROPOSTA" sheetId="2" r:id="rId1"/>
    <sheet name="ORCAMENTO" sheetId="1" r:id="rId2"/>
    <sheet name="CRONOGRAMA" sheetId="3" r:id="rId3"/>
  </sheets>
  <externalReferences>
    <externalReference r:id="rId4"/>
  </externalReferences>
  <definedNames>
    <definedName name="_xlnm.Print_Area" localSheetId="2">CRONOGRAMA!$A$1:$I$28</definedName>
    <definedName name="_xlnm.Print_Area" localSheetId="1">ORCAMENTO!$A$1:$K$56</definedName>
    <definedName name="_xlnm.Print_Area" localSheetId="0">PROPOSTA!$A$1:$K$56</definedName>
    <definedName name="_xlnm.Database">TEXT(Import.DataBase,"mm-aaaa")</definedName>
    <definedName name="Import.DataBase">[1]DADOS!$A$38</definedName>
    <definedName name="PO.CustoUnitario" localSheetId="2">ROUND(CRONOGRAMA!$N1,15-13*CRONOGRAMA!#REF!)</definedName>
    <definedName name="PO.CustoUnitario" localSheetId="0">ROUND(PROPOSTA!$P1,15-13*PROPOSTA!#REF!)</definedName>
    <definedName name="PO.CustoUnitario">ROUND(ORCAMENTO!$P1,15-13*ORCAMENTO!#REF!)</definedName>
    <definedName name="PO.PrecoUnitario" localSheetId="2">ROUND(CRONOGRAMA!$P1,15-13*CRONOGRAMA!$U$11)</definedName>
    <definedName name="PO.PrecoUnitario" localSheetId="0">ROUND(PROPOSTA!$R1,15-13*PROPOSTA!$W$9)</definedName>
    <definedName name="PO.PrecoUnitario">ROUND(ORCAMENTO!$R1,15-13*ORCAMENTO!$W$9)</definedName>
    <definedName name="PO.Quantidade" localSheetId="2">ROUND(CRONOGRAMA!$M1,15-13*CRONOGRAMA!$U$8)</definedName>
    <definedName name="PO.Quantidade" localSheetId="0">ROUND(PROPOSTA!$O1,15-13*PROPOSTA!$W$8)</definedName>
    <definedName name="PO.Quantidade">ROUND(ORCAMENTO!$O1,15-13*ORCAMENTO!$W$8)</definedName>
    <definedName name="Referencia.Descricao" localSheetId="2">#N/A</definedName>
    <definedName name="Referencia.Descricao" localSheetId="0">#N/A</definedName>
    <definedName name="Referencia.Descricao">IF(ISNUMBER([1]PO!linhaSINAPIxls),INDEX(INDIRECT("'[Referência "&amp;_xlnm.Database&amp;".xls]Banco'!$b:$g"),[1]PO!linhaSINAPIxls,3),"")</definedName>
    <definedName name="Referencia.Unidade" localSheetId="2">#N/A</definedName>
    <definedName name="Referencia.Unidade" localSheetId="0">#N/A</definedName>
    <definedName name="Referencia.Unidade">IF(ISNUMBER([1]PO!linhaSINAPIxls),INDEX(INDIRECT("'[Referência "&amp;_xlnm.Database&amp;".xls]Banco'!$b:$g"),[1]PO!linhaSINAPIxls,4),"")</definedName>
    <definedName name="SomaAgrup" localSheetId="2">SUMIF(OFFSET(CRONOGRAMA!#REF!,1,0,CRONOGRAMA!#REF!),"S",OFFSET(CRONOGRAMA!A1,1,0,CRONOGRAMA!#REF!))</definedName>
    <definedName name="SomaAgrup" localSheetId="0">SUMIF(OFFSET(PROPOSTA!#REF!,1,0,PROPOSTA!#REF!),"S",OFFSET(PROPOSTA!A1,1,0,PROPOSTA!#REF!))</definedName>
    <definedName name="SomaAgrup">SUMIF(OFFSET(ORCAMENTO!#REF!,1,0,ORCAMENTO!#REF!),"S",OFFSET(ORCAMENTO!A1,1,0,ORCAMENTO!#REF!))</definedName>
    <definedName name="TipoOrçamento">"BASE"</definedName>
    <definedName name="_xlnm.Print_Titles" localSheetId="2">CRONOGRAMA!$8:$8</definedName>
    <definedName name="_xlnm.Print_Titles" localSheetId="1">ORCAMENTO!$8:$8</definedName>
    <definedName name="_xlnm.Print_Titles" localSheetId="0">PROPOSTA!$8:$8</definedName>
    <definedName name="VTOTAL1" localSheetId="2">ROUND(CRONOGRAMA!PO.Quantidade*CRONOGRAMA!PO.PrecoUnitario,15-13*CRONOGRAMA!#REF!)</definedName>
    <definedName name="VTOTAL1" localSheetId="0">ROUND(PROPOSTA!PO.Quantidade*PROPOSTA!PO.PrecoUnitario,15-13*PROPOSTA!$W$10)</definedName>
    <definedName name="VTOTAL1">ROUND(PO.Quantidade*PO.PrecoUnitario,15-13*ORCAMENTO!$W$10)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3" l="1"/>
  <c r="E23" i="3"/>
  <c r="H23" i="3"/>
  <c r="I21" i="3"/>
  <c r="XEY21" i="3" s="1"/>
  <c r="H21" i="3"/>
  <c r="I19" i="3"/>
  <c r="H19" i="3"/>
  <c r="I17" i="3"/>
  <c r="H17" i="3"/>
  <c r="I15" i="3"/>
  <c r="H15" i="3"/>
  <c r="I13" i="3"/>
  <c r="H13" i="3"/>
  <c r="I11" i="3"/>
  <c r="H11" i="3"/>
  <c r="F23" i="3"/>
  <c r="D23" i="3"/>
  <c r="J46" i="2" l="1"/>
  <c r="H46" i="2"/>
  <c r="H47" i="2" s="1"/>
  <c r="J45" i="2"/>
  <c r="J47" i="2" s="1"/>
  <c r="H45" i="2"/>
  <c r="XFA44" i="2"/>
  <c r="J42" i="2"/>
  <c r="K42" i="2" s="1"/>
  <c r="H42" i="2"/>
  <c r="J41" i="2"/>
  <c r="H41" i="2"/>
  <c r="J40" i="2"/>
  <c r="H40" i="2"/>
  <c r="J39" i="2"/>
  <c r="H39" i="2"/>
  <c r="J38" i="2"/>
  <c r="H38" i="2"/>
  <c r="J37" i="2"/>
  <c r="H37" i="2"/>
  <c r="J36" i="2"/>
  <c r="H36" i="2"/>
  <c r="J35" i="2"/>
  <c r="K35" i="2" s="1"/>
  <c r="J33" i="2"/>
  <c r="H33" i="2"/>
  <c r="J32" i="2"/>
  <c r="H32" i="2"/>
  <c r="J31" i="2"/>
  <c r="H31" i="2"/>
  <c r="J30" i="2"/>
  <c r="H30" i="2"/>
  <c r="K30" i="2" s="1"/>
  <c r="J29" i="2"/>
  <c r="H29" i="2"/>
  <c r="J28" i="2"/>
  <c r="H28" i="2"/>
  <c r="J25" i="2"/>
  <c r="H25" i="2"/>
  <c r="J24" i="2"/>
  <c r="H24" i="2"/>
  <c r="J23" i="2"/>
  <c r="H23" i="2"/>
  <c r="J22" i="2"/>
  <c r="H22" i="2"/>
  <c r="J21" i="2"/>
  <c r="H21" i="2"/>
  <c r="J20" i="2"/>
  <c r="H20" i="2"/>
  <c r="J17" i="2"/>
  <c r="H17" i="2"/>
  <c r="J16" i="2"/>
  <c r="K16" i="2" s="1"/>
  <c r="H16" i="2"/>
  <c r="J15" i="2"/>
  <c r="H15" i="2"/>
  <c r="J14" i="2"/>
  <c r="H14" i="2"/>
  <c r="J13" i="2"/>
  <c r="H13" i="2"/>
  <c r="J10" i="2"/>
  <c r="J11" i="2" s="1"/>
  <c r="H10" i="2"/>
  <c r="H11" i="2" s="1"/>
  <c r="XFA44" i="1"/>
  <c r="J46" i="1"/>
  <c r="J45" i="1"/>
  <c r="J42" i="1"/>
  <c r="K42" i="1" s="1"/>
  <c r="J41" i="1"/>
  <c r="J40" i="1"/>
  <c r="J39" i="1"/>
  <c r="J38" i="1"/>
  <c r="J37" i="1"/>
  <c r="J36" i="1"/>
  <c r="J35" i="1"/>
  <c r="K35" i="1" s="1"/>
  <c r="J33" i="1"/>
  <c r="J32" i="1"/>
  <c r="J31" i="1"/>
  <c r="J30" i="1"/>
  <c r="J29" i="1"/>
  <c r="J28" i="1"/>
  <c r="J25" i="1"/>
  <c r="J24" i="1"/>
  <c r="J23" i="1"/>
  <c r="J22" i="1"/>
  <c r="J21" i="1"/>
  <c r="J20" i="1"/>
  <c r="J17" i="1"/>
  <c r="J16" i="1"/>
  <c r="J15" i="1"/>
  <c r="J14" i="1"/>
  <c r="J13" i="1"/>
  <c r="J10" i="1"/>
  <c r="H46" i="1"/>
  <c r="H45" i="1"/>
  <c r="H47" i="1" s="1"/>
  <c r="H42" i="1"/>
  <c r="H41" i="1"/>
  <c r="H40" i="1"/>
  <c r="H39" i="1"/>
  <c r="H38" i="1"/>
  <c r="H37" i="1"/>
  <c r="H36" i="1"/>
  <c r="H33" i="1"/>
  <c r="H32" i="1"/>
  <c r="H31" i="1"/>
  <c r="H30" i="1"/>
  <c r="H29" i="1"/>
  <c r="H28" i="1"/>
  <c r="H25" i="1"/>
  <c r="H24" i="1"/>
  <c r="H23" i="1"/>
  <c r="H22" i="1"/>
  <c r="H21" i="1"/>
  <c r="H20" i="1"/>
  <c r="H17" i="1"/>
  <c r="H16" i="1"/>
  <c r="H15" i="1"/>
  <c r="H14" i="1"/>
  <c r="H13" i="1"/>
  <c r="H10" i="1"/>
  <c r="H11" i="1" s="1"/>
  <c r="K45" i="2" l="1"/>
  <c r="K38" i="2"/>
  <c r="K21" i="2"/>
  <c r="K39" i="2"/>
  <c r="K41" i="2"/>
  <c r="K22" i="2"/>
  <c r="K17" i="2"/>
  <c r="K13" i="2"/>
  <c r="H26" i="2"/>
  <c r="K25" i="2"/>
  <c r="K31" i="2"/>
  <c r="K14" i="2"/>
  <c r="K24" i="2"/>
  <c r="J18" i="2"/>
  <c r="K18" i="2" s="1"/>
  <c r="J26" i="2"/>
  <c r="J34" i="2"/>
  <c r="K37" i="2"/>
  <c r="H18" i="1"/>
  <c r="H26" i="1"/>
  <c r="K36" i="2"/>
  <c r="H34" i="2"/>
  <c r="K33" i="2"/>
  <c r="K15" i="2"/>
  <c r="K23" i="2"/>
  <c r="K40" i="2"/>
  <c r="K46" i="2"/>
  <c r="K28" i="2"/>
  <c r="K11" i="2"/>
  <c r="H18" i="2"/>
  <c r="K32" i="2"/>
  <c r="H43" i="2"/>
  <c r="K10" i="2"/>
  <c r="K20" i="2"/>
  <c r="K29" i="2"/>
  <c r="J43" i="2"/>
  <c r="K47" i="2"/>
  <c r="K36" i="1"/>
  <c r="K40" i="1"/>
  <c r="K10" i="1"/>
  <c r="K37" i="1"/>
  <c r="K46" i="1"/>
  <c r="H43" i="1"/>
  <c r="H48" i="1" s="1"/>
  <c r="E51" i="1" s="1"/>
  <c r="H34" i="1"/>
  <c r="K38" i="1"/>
  <c r="K17" i="1"/>
  <c r="K29" i="1"/>
  <c r="J34" i="1"/>
  <c r="K34" i="1" s="1"/>
  <c r="K14" i="1"/>
  <c r="K20" i="1"/>
  <c r="K24" i="1"/>
  <c r="K30" i="1"/>
  <c r="K45" i="1"/>
  <c r="J11" i="1"/>
  <c r="K11" i="1" s="1"/>
  <c r="J26" i="1"/>
  <c r="K26" i="1" s="1"/>
  <c r="K15" i="1"/>
  <c r="K21" i="1"/>
  <c r="K25" i="1"/>
  <c r="K31" i="1"/>
  <c r="K41" i="1"/>
  <c r="K13" i="1"/>
  <c r="K23" i="1"/>
  <c r="K33" i="1"/>
  <c r="K16" i="1"/>
  <c r="K22" i="1"/>
  <c r="K28" i="1"/>
  <c r="K32" i="1"/>
  <c r="K39" i="1"/>
  <c r="J18" i="1"/>
  <c r="K18" i="1" s="1"/>
  <c r="J43" i="1"/>
  <c r="J47" i="1"/>
  <c r="K34" i="2" l="1"/>
  <c r="H48" i="2"/>
  <c r="E51" i="2" s="1"/>
  <c r="K26" i="2"/>
  <c r="K43" i="1"/>
  <c r="XFA43" i="1" s="1"/>
  <c r="K43" i="2"/>
  <c r="XFA43" i="2" s="1"/>
  <c r="J48" i="2"/>
  <c r="K47" i="1"/>
  <c r="J48" i="1"/>
  <c r="E52" i="2" l="1"/>
  <c r="K48" i="2"/>
  <c r="E50" i="2" s="1"/>
  <c r="E52" i="1"/>
  <c r="K48" i="1"/>
  <c r="E50" i="1" s="1"/>
</calcChain>
</file>

<file path=xl/sharedStrings.xml><?xml version="1.0" encoding="utf-8"?>
<sst xmlns="http://schemas.openxmlformats.org/spreadsheetml/2006/main" count="407" uniqueCount="143">
  <si>
    <t>Item</t>
  </si>
  <si>
    <t>Fonte</t>
  </si>
  <si>
    <t>Código</t>
  </si>
  <si>
    <t>Descrição</t>
  </si>
  <si>
    <t>Unidade</t>
  </si>
  <si>
    <t>Quantidade</t>
  </si>
  <si>
    <t>SERVIÇOS INICIAIS</t>
  </si>
  <si>
    <t/>
  </si>
  <si>
    <t>SINAPI-I</t>
  </si>
  <si>
    <t>4813</t>
  </si>
  <si>
    <t>PAVIMENTAÇÃO ASFALTICA RUA HILEL HENKIN</t>
  </si>
  <si>
    <t>COMP ATUAL</t>
  </si>
  <si>
    <t>96401</t>
  </si>
  <si>
    <t>SINAPI</t>
  </si>
  <si>
    <t>96402</t>
  </si>
  <si>
    <t>COMP AUX 001</t>
  </si>
  <si>
    <t>93590</t>
  </si>
  <si>
    <t>93589</t>
  </si>
  <si>
    <t>PAVIMENTAÇÃO ASFALTO RUA LEÃO KWTKO</t>
  </si>
  <si>
    <t>COMP</t>
  </si>
  <si>
    <t>CP 003</t>
  </si>
  <si>
    <t>CP 004</t>
  </si>
  <si>
    <t>CP 005</t>
  </si>
  <si>
    <t>97915</t>
  </si>
  <si>
    <t>SINALIZAÇÃO VIÁRIA</t>
  </si>
  <si>
    <t>DAER</t>
  </si>
  <si>
    <t>7264</t>
  </si>
  <si>
    <t>PLACA RETANGUAR</t>
  </si>
  <si>
    <t>M2</t>
  </si>
  <si>
    <t>13521</t>
  </si>
  <si>
    <t>7321</t>
  </si>
  <si>
    <t>SUPORTE METALICO DE 2" PAREDE 2 MM 3,5 GALVANIZADO A FOGO</t>
  </si>
  <si>
    <t xml:space="preserve">UN </t>
  </si>
  <si>
    <t>102512</t>
  </si>
  <si>
    <t>102509</t>
  </si>
  <si>
    <t>SINALIZAÇÃO HORIZONTAL COM TINTA RETRORREFETIVA AREAS ESPECIAIS FAIXAS DE SEGURANÇA</t>
  </si>
  <si>
    <t>PASSEIO E ACESSIBILIDADE - RUA HILEL HENKIN</t>
  </si>
  <si>
    <t>1540</t>
  </si>
  <si>
    <t>MEIO FIO DE CONCRETO MFC - 06</t>
  </si>
  <si>
    <t>M</t>
  </si>
  <si>
    <t>94273</t>
  </si>
  <si>
    <t>83693</t>
  </si>
  <si>
    <t>100576</t>
  </si>
  <si>
    <t>100324</t>
  </si>
  <si>
    <t>92396</t>
  </si>
  <si>
    <t>93680</t>
  </si>
  <si>
    <t>DIVERSOS</t>
  </si>
  <si>
    <t>CP 001</t>
  </si>
  <si>
    <t>CPU AUX 04</t>
  </si>
  <si>
    <t>1.</t>
  </si>
  <si>
    <t>1.1.</t>
  </si>
  <si>
    <t>PLACA DE OBRA (PARA CONSTRUCAO CIVIL) EM CHAPA GALVANIZADA *N. 22*, ADESIVADA, DE *2,4 X 1,2* M (SEM POSTES PARA FIXACAO)</t>
  </si>
  <si>
    <t xml:space="preserve">M2    </t>
  </si>
  <si>
    <t>2.</t>
  </si>
  <si>
    <t>2.1.</t>
  </si>
  <si>
    <t>EXECUÇÃO COM ALFALTO DILUIDO  COM CM-30</t>
  </si>
  <si>
    <t>m2</t>
  </si>
  <si>
    <t>2.2.</t>
  </si>
  <si>
    <t>EXECUÇÃO DE PINTURA DE LIGAÇÃO COM EMULSÃO ASFÁLTICA RR-2C. AF_11/2019</t>
  </si>
  <si>
    <t>2.3.</t>
  </si>
  <si>
    <t>CONSTRUÇÃO DE PAVIMENTO COM APLICAÇÃO DE CBUQ COM CAPA DE ROLAMENTO COM ESPESSURA DE 4,00 CM EXCLUSIVE TRANSPORTE</t>
  </si>
  <si>
    <t>M3</t>
  </si>
  <si>
    <t>2.4.</t>
  </si>
  <si>
    <t>TRANSPORTE COM CAMINHÃO BASCULANTE DE 10 M³, EM VIA URBANA PAVIMENTADA, ADICIONAL PARA DMT EXCEDENTE A 30 KM (UNIDADE: M3XKM). AF_07/2020</t>
  </si>
  <si>
    <t>M3XKM</t>
  </si>
  <si>
    <t>2.5.</t>
  </si>
  <si>
    <t>TRANSPORTE COM CAMINHÃO BASCULANTE DE 10 M³, EM VIA URBANA EM REVESTIMENTO PRIMÁRIO (UNIDADE: M3XKM). AF_07/2020</t>
  </si>
  <si>
    <t>3.</t>
  </si>
  <si>
    <t>3.1.</t>
  </si>
  <si>
    <t>LIMPEZA VARRIÇÃO E LAVAGEM DE PISTA</t>
  </si>
  <si>
    <t>M²</t>
  </si>
  <si>
    <t>3.2.</t>
  </si>
  <si>
    <t>PINTURA DE LIGAÇÃO COM EMULSÃO RR-2C INCLUSIVE AFTALTO E TRANSPORTE</t>
  </si>
  <si>
    <t>3.3.</t>
  </si>
  <si>
    <t>REPERFILAGEM DE PAVIMENTO COM APLICAÇÃO DE CONCRETO BETUMINOSO USINADO A QUENTE - CBUQ FORNECIMENTO E EXECUÇÃO</t>
  </si>
  <si>
    <t>3.4.</t>
  </si>
  <si>
    <t>3.5.</t>
  </si>
  <si>
    <t>3.6.</t>
  </si>
  <si>
    <t>TRANSPORTE COM CAMINHÃO BASCULANTE DE 6 M³, EM VIA URBANA PAVIMENTADA, ADICIONAL PARA DMT EXCEDENTE A 30 KM (UNIDADE: M3XKM). AF_07/2020</t>
  </si>
  <si>
    <t>4.</t>
  </si>
  <si>
    <t>4.1.</t>
  </si>
  <si>
    <t>4.2.</t>
  </si>
  <si>
    <t>PLACA DE ACO ESMALTADA PARA  IDENTIFICACAO DE RUA, *45 CM X 20* CM</t>
  </si>
  <si>
    <t xml:space="preserve">UN    </t>
  </si>
  <si>
    <t>4.3.</t>
  </si>
  <si>
    <t>4.4.</t>
  </si>
  <si>
    <t>4.5.</t>
  </si>
  <si>
    <t>PINTURA DE EIXO VIÁRIO SOBRE ASFALTO COM TINTA RETRORREFLETIVA A BASE DE RESINA ACRÍLICA COM MICROESFERAS DE VIDRO, APLICAÇÃO MECÂNICA COM DEMARCADORA AUTOPROPELIDA. AF_05/2021</t>
  </si>
  <si>
    <t>4.6.</t>
  </si>
  <si>
    <t>5.</t>
  </si>
  <si>
    <t>5.1.</t>
  </si>
  <si>
    <t>5.2.</t>
  </si>
  <si>
    <t>ASSENTAMENTO DE GUIA (MEIO-FIO) EM TRECHO RETO, CONFECCIONADA EM CONCRETO PRÉ-FABRICADO, DIMENSÕES 100X15X13X30 CM (COMPRIMENTO X BASE INFERIOR X BASE SUPERIOR X ALTURA), PARA VIAS URBANAS (USO VIÁRIO). AF_06/2016</t>
  </si>
  <si>
    <t>5.3.</t>
  </si>
  <si>
    <t>CAIAÇÃO EM MEIO FIO</t>
  </si>
  <si>
    <t>5.4.</t>
  </si>
  <si>
    <t>REGULARIZAÇÃO E COMPACTAÇÃO DE SUBLEITO DE SOLO  PREDOMINANTEMENTE ARGILOSO. AF_11/2019</t>
  </si>
  <si>
    <t>5.5.</t>
  </si>
  <si>
    <t>LASTRO COM MATERIAL GRANULAR (PEDRA BRITADA N.1 E PEDRA BRITADA N.2), APLICADO EM PISOS OU LAJES SOBRE SOLO, ESPESSURA DE *10 CM*. AF_07/2019</t>
  </si>
  <si>
    <t>5.6.</t>
  </si>
  <si>
    <t>EXECUÇÃO DE PASSEIO EM PISO INTERTRAVADO, COM BLOCO RETANGULAR COR NATURAL DE 20 X 10 CM, ESPESSURA 6 CM. AF_12/2015</t>
  </si>
  <si>
    <t>5.7.</t>
  </si>
  <si>
    <t>EXECUÇÃO DE PÁTIO/ESTACIONAMENTO EM PISO INTERTRAVADO, COM BLOCO RETANGULAR COLORIDO DE 20 X 10 CM, ESPESSURA 6 CM. AF_12/2015</t>
  </si>
  <si>
    <t>6.</t>
  </si>
  <si>
    <t>6.1.</t>
  </si>
  <si>
    <t xml:space="preserve">MOBILIZAÇÃO /DESMOBILIZAÇÃO  DE EQUIPAMENTOS </t>
  </si>
  <si>
    <t>6.2.</t>
  </si>
  <si>
    <t>ADMINISTRAÇÃO LOCAL</t>
  </si>
  <si>
    <t>BDI =- 23,65% JÁ INCLUSO NO VALOR DA PLANILHA</t>
  </si>
  <si>
    <t>PLANILHA ORÇAMENTÁRIA</t>
  </si>
  <si>
    <t>PREFEITURA MUNICIPAL DE QUATRO IRMÃOS</t>
  </si>
  <si>
    <t>unitario material</t>
  </si>
  <si>
    <t>total material</t>
  </si>
  <si>
    <t>unitario mao de obra</t>
  </si>
  <si>
    <t>total mao de obra</t>
  </si>
  <si>
    <t>total geral</t>
  </si>
  <si>
    <t>SUBTOTAL</t>
  </si>
  <si>
    <t>TOTAL GERAL</t>
  </si>
  <si>
    <t xml:space="preserve">O PRESENTE ORÇAMENTO IMPORTA EM </t>
  </si>
  <si>
    <t>SENDO MATERIAL</t>
  </si>
  <si>
    <t>E MÃO DE OBRA</t>
  </si>
  <si>
    <t>(Cento e quarenta e cinco mil e setecentos e dois reais e trinta e cinco centavos).</t>
  </si>
  <si>
    <t>(Cento e cinquenta e quatro mil e cento e cinquenta e nove reais e setenta e nove centavos).</t>
  </si>
  <si>
    <t>(Duzentos e noventa e nove mil e oitocentos e sessenta e dois reais e quatorze centavos);</t>
  </si>
  <si>
    <t>Quatro Irmãos, 5 de setembro de 2022.</t>
  </si>
  <si>
    <t>Prefeito: ____________________________________</t>
  </si>
  <si>
    <t>Resp. Técnico: ___________________________________</t>
  </si>
  <si>
    <t>Obra: Recapeamento asfaltico e passeio em paver</t>
  </si>
  <si>
    <t>Local: Rua Leão Kwitko e Rua Hiliel Henkin - Centro - Quatro Irmãos - RS</t>
  </si>
  <si>
    <t>PLANILHA PROPOSTA</t>
  </si>
  <si>
    <t xml:space="preserve">O PRESENTE PROPOSTA IMPORTA EM </t>
  </si>
  <si>
    <t>______________________________________________________</t>
  </si>
  <si>
    <t>DATA: ______________________________________________</t>
  </si>
  <si>
    <t>PROPONENTE: _______________________________________________________</t>
  </si>
  <si>
    <t>REPERFILAGEM DE PAVIMENTO COM APLICAÇÃO DE CONCRETO BETUMINOSO USINADO A QUENTE - CBUQ  4 cm FORNECIMENTO E EXECUÇÃO</t>
  </si>
  <si>
    <t>REPERFILAGEM DE PAVIMENTO COM APLICAÇÃO DE CONCRETO BETUMINOSO USINADO A QUENTE - CBUQ 3 cm FORNECIMENTO E EXECUÇÃO</t>
  </si>
  <si>
    <t>CRONOGRAMA FISICO FINANCEIRO</t>
  </si>
  <si>
    <t>valor total</t>
  </si>
  <si>
    <t xml:space="preserve">1º mês </t>
  </si>
  <si>
    <t xml:space="preserve">2º mês </t>
  </si>
  <si>
    <t>total</t>
  </si>
  <si>
    <t>R$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</si>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</sst>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R$&quot;* #,##0.00_-;\-&quot;R$&quot;* #,##0.00_-;_-&quot;R$&quot;* &quot;-&quot;??_-;_-@_-"/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43" fontId="0" fillId="0" borderId="1" xfId="1" applyFont="1" applyBorder="1"/>
    <xf numFmtId="43" fontId="0" fillId="0" borderId="0" xfId="1" applyFont="1"/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wrapText="1"/>
    </xf>
    <xf numFmtId="43" fontId="2" fillId="0" borderId="1" xfId="1" applyFont="1" applyBorder="1"/>
    <xf numFmtId="43" fontId="2" fillId="0" borderId="0" xfId="1" applyFont="1"/>
    <xf numFmtId="43" fontId="2" fillId="0" borderId="0" xfId="0" applyNumberFormat="1" applyFont="1"/>
    <xf numFmtId="0" fontId="2" fillId="0" borderId="0" xfId="0" applyFont="1" applyAlignment="1">
      <alignment wrapText="1"/>
    </xf>
    <xf numFmtId="0" fontId="2" fillId="0" borderId="0" xfId="0" applyFont="1" applyAlignment="1">
      <alignment vertical="center"/>
    </xf>
    <xf numFmtId="0" fontId="3" fillId="0" borderId="0" xfId="0" applyFont="1"/>
    <xf numFmtId="43" fontId="3" fillId="0" borderId="0" xfId="1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3" fontId="3" fillId="0" borderId="1" xfId="1" applyFont="1" applyBorder="1" applyAlignment="1">
      <alignment horizontal="center" vertical="center" wrapText="1"/>
    </xf>
    <xf numFmtId="44" fontId="2" fillId="0" borderId="0" xfId="2" applyFont="1" applyAlignment="1">
      <alignment horizontal="center" vertical="center"/>
    </xf>
    <xf numFmtId="43" fontId="2" fillId="0" borderId="0" xfId="1" applyFont="1" applyAlignment="1">
      <alignment horizontal="left" wrapText="1"/>
    </xf>
    <xf numFmtId="0" fontId="4" fillId="0" borderId="0" xfId="0" applyFont="1" applyAlignment="1">
      <alignment horizontal="center"/>
    </xf>
    <xf numFmtId="9" fontId="2" fillId="0" borderId="1" xfId="1" applyNumberFormat="1" applyFont="1" applyBorder="1"/>
    <xf numFmtId="43" fontId="3" fillId="0" borderId="2" xfId="1" applyFont="1" applyBorder="1" applyAlignment="1">
      <alignment horizontal="center" vertical="center" wrapText="1"/>
    </xf>
    <xf numFmtId="43" fontId="3" fillId="0" borderId="3" xfId="1" applyFont="1" applyBorder="1" applyAlignment="1">
      <alignment horizontal="center" vertical="center" wrapText="1"/>
    </xf>
    <xf numFmtId="43" fontId="3" fillId="0" borderId="2" xfId="1" applyFont="1" applyBorder="1" applyAlignment="1">
      <alignment horizontal="center" vertical="center"/>
    </xf>
    <xf numFmtId="43" fontId="3" fillId="0" borderId="3" xfId="1" applyFont="1" applyBorder="1" applyAlignment="1">
      <alignment horizontal="center" vertical="center"/>
    </xf>
    <xf numFmtId="9" fontId="2" fillId="0" borderId="1" xfId="3" applyFont="1" applyBorder="1"/>
    <xf numFmtId="9" fontId="2" fillId="0" borderId="1" xfId="3" applyNumberFormat="1" applyFont="1" applyBorder="1"/>
  </cellXfs>
  <cellStyles count="4">
    <cellStyle name="Moeda" xfId="2" builtinId="4"/>
    <cellStyle name="Normal" xfId="0" builtinId="0"/>
    <cellStyle name="Porcentagem" xfId="3" builtinId="5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SINAPI/OR&#199;AMENTOS/ASFALTO%20LEAO%20KWTKO%20E%20RUA%20HILEL%20HENKIN/RUA%20HILEL%20HENKIN%20E%20LEAO%20KWTK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"/>
      <sheetName val="BDI (1)"/>
      <sheetName val="PO"/>
      <sheetName val="PLQ"/>
      <sheetName val="CFF"/>
    </sheetNames>
    <definedNames>
      <definedName name="linhaSINAPIxls" sheetId="2"/>
    </definedNames>
    <sheetDataSet>
      <sheetData sheetId="0">
        <row r="38">
          <cell r="A38">
            <v>44652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56"/>
  <sheetViews>
    <sheetView zoomScaleNormal="100" zoomScaleSheetLayoutView="55" workbookViewId="0">
      <selection activeCell="B56" sqref="B56"/>
    </sheetView>
  </sheetViews>
  <sheetFormatPr defaultRowHeight="15" x14ac:dyDescent="0.25"/>
  <cols>
    <col min="2" max="2" width="7.42578125" customWidth="1"/>
    <col min="3" max="3" width="8" customWidth="1"/>
    <col min="4" max="4" width="36.28515625" style="1" customWidth="1"/>
    <col min="5" max="5" width="11.5703125" bestFit="1" customWidth="1"/>
    <col min="6" max="10" width="11.85546875" style="5" customWidth="1"/>
    <col min="11" max="11" width="11.85546875" style="10" customWidth="1"/>
  </cols>
  <sheetData>
    <row r="1" spans="1:11" ht="21" x14ac:dyDescent="0.35">
      <c r="A1" s="21" t="s">
        <v>129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3" spans="1:11" x14ac:dyDescent="0.25">
      <c r="A3" s="6" t="s">
        <v>110</v>
      </c>
    </row>
    <row r="4" spans="1:11" x14ac:dyDescent="0.25">
      <c r="A4" s="6" t="s">
        <v>127</v>
      </c>
    </row>
    <row r="5" spans="1:11" x14ac:dyDescent="0.25">
      <c r="A5" s="6" t="s">
        <v>128</v>
      </c>
    </row>
    <row r="6" spans="1:11" x14ac:dyDescent="0.25">
      <c r="A6" s="6" t="s">
        <v>108</v>
      </c>
    </row>
    <row r="8" spans="1:11" ht="45" x14ac:dyDescent="0.25">
      <c r="A8" s="16" t="s">
        <v>0</v>
      </c>
      <c r="B8" s="16" t="s">
        <v>1</v>
      </c>
      <c r="C8" s="16" t="s">
        <v>2</v>
      </c>
      <c r="D8" s="17" t="s">
        <v>3</v>
      </c>
      <c r="E8" s="17" t="s">
        <v>4</v>
      </c>
      <c r="F8" s="18" t="s">
        <v>5</v>
      </c>
      <c r="G8" s="18" t="s">
        <v>111</v>
      </c>
      <c r="H8" s="18" t="s">
        <v>112</v>
      </c>
      <c r="I8" s="18" t="s">
        <v>113</v>
      </c>
      <c r="J8" s="18" t="s">
        <v>114</v>
      </c>
      <c r="K8" s="18" t="s">
        <v>115</v>
      </c>
    </row>
    <row r="9" spans="1:11" s="6" customFormat="1" x14ac:dyDescent="0.25">
      <c r="A9" s="7" t="s">
        <v>49</v>
      </c>
      <c r="B9" s="7"/>
      <c r="C9" s="7"/>
      <c r="D9" s="8" t="s">
        <v>6</v>
      </c>
      <c r="E9" s="7" t="s">
        <v>7</v>
      </c>
      <c r="F9" s="9"/>
      <c r="G9" s="9"/>
      <c r="H9" s="9"/>
      <c r="I9" s="9"/>
      <c r="J9" s="9"/>
      <c r="K9" s="9"/>
    </row>
    <row r="10" spans="1:11" ht="60" x14ac:dyDescent="0.25">
      <c r="A10" s="2" t="s">
        <v>50</v>
      </c>
      <c r="B10" s="2" t="s">
        <v>8</v>
      </c>
      <c r="C10" s="2" t="s">
        <v>9</v>
      </c>
      <c r="D10" s="3" t="s">
        <v>51</v>
      </c>
      <c r="E10" s="2" t="s">
        <v>52</v>
      </c>
      <c r="F10" s="4">
        <v>2.88</v>
      </c>
      <c r="G10" s="4"/>
      <c r="H10" s="4">
        <f>G10*F10</f>
        <v>0</v>
      </c>
      <c r="I10" s="4"/>
      <c r="J10" s="4">
        <f>F10*I10</f>
        <v>0</v>
      </c>
      <c r="K10" s="9">
        <f>J10+H10</f>
        <v>0</v>
      </c>
    </row>
    <row r="11" spans="1:11" s="6" customFormat="1" x14ac:dyDescent="0.25">
      <c r="A11" s="7"/>
      <c r="B11" s="7"/>
      <c r="C11" s="7"/>
      <c r="D11" s="8" t="s">
        <v>116</v>
      </c>
      <c r="E11" s="7"/>
      <c r="F11" s="9"/>
      <c r="G11" s="9"/>
      <c r="H11" s="9">
        <f>SUM(H10)</f>
        <v>0</v>
      </c>
      <c r="I11" s="9"/>
      <c r="J11" s="9">
        <f>SUM(J10)</f>
        <v>0</v>
      </c>
      <c r="K11" s="9">
        <f>J11+H11</f>
        <v>0</v>
      </c>
    </row>
    <row r="12" spans="1:11" s="6" customFormat="1" ht="30" x14ac:dyDescent="0.25">
      <c r="A12" s="7" t="s">
        <v>53</v>
      </c>
      <c r="B12" s="7"/>
      <c r="C12" s="7"/>
      <c r="D12" s="8" t="s">
        <v>10</v>
      </c>
      <c r="E12" s="7" t="s">
        <v>7</v>
      </c>
      <c r="F12" s="9"/>
      <c r="G12" s="9"/>
      <c r="H12" s="9"/>
      <c r="I12" s="9"/>
      <c r="J12" s="9"/>
      <c r="K12" s="9"/>
    </row>
    <row r="13" spans="1:11" ht="30" x14ac:dyDescent="0.25">
      <c r="A13" s="2" t="s">
        <v>54</v>
      </c>
      <c r="B13" s="2" t="s">
        <v>11</v>
      </c>
      <c r="C13" s="2" t="s">
        <v>12</v>
      </c>
      <c r="D13" s="3" t="s">
        <v>55</v>
      </c>
      <c r="E13" s="2" t="s">
        <v>56</v>
      </c>
      <c r="F13" s="4">
        <v>1231.7</v>
      </c>
      <c r="G13" s="4"/>
      <c r="H13" s="4">
        <f t="shared" ref="H13:H17" si="0">G13*F13</f>
        <v>0</v>
      </c>
      <c r="I13" s="4"/>
      <c r="J13" s="4">
        <f t="shared" ref="J13:J17" si="1">F13*I13</f>
        <v>0</v>
      </c>
      <c r="K13" s="9">
        <f t="shared" ref="K13:K18" si="2">J13+H13</f>
        <v>0</v>
      </c>
    </row>
    <row r="14" spans="1:11" ht="45" x14ac:dyDescent="0.25">
      <c r="A14" s="2" t="s">
        <v>57</v>
      </c>
      <c r="B14" s="2" t="s">
        <v>13</v>
      </c>
      <c r="C14" s="2" t="s">
        <v>14</v>
      </c>
      <c r="D14" s="3" t="s">
        <v>58</v>
      </c>
      <c r="E14" s="2" t="s">
        <v>28</v>
      </c>
      <c r="F14" s="4">
        <v>1231.7</v>
      </c>
      <c r="G14" s="4"/>
      <c r="H14" s="4">
        <f t="shared" si="0"/>
        <v>0</v>
      </c>
      <c r="I14" s="4"/>
      <c r="J14" s="4">
        <f t="shared" si="1"/>
        <v>0</v>
      </c>
      <c r="K14" s="9">
        <f t="shared" si="2"/>
        <v>0</v>
      </c>
    </row>
    <row r="15" spans="1:11" ht="60" x14ac:dyDescent="0.25">
      <c r="A15" s="2" t="s">
        <v>59</v>
      </c>
      <c r="B15" s="2" t="s">
        <v>11</v>
      </c>
      <c r="C15" s="2" t="s">
        <v>15</v>
      </c>
      <c r="D15" s="3" t="s">
        <v>60</v>
      </c>
      <c r="E15" s="2" t="s">
        <v>61</v>
      </c>
      <c r="F15" s="4">
        <v>49.268000000000001</v>
      </c>
      <c r="G15" s="4"/>
      <c r="H15" s="4">
        <f t="shared" si="0"/>
        <v>0</v>
      </c>
      <c r="I15" s="4"/>
      <c r="J15" s="4">
        <f t="shared" si="1"/>
        <v>0</v>
      </c>
      <c r="K15" s="9">
        <f t="shared" si="2"/>
        <v>0</v>
      </c>
    </row>
    <row r="16" spans="1:11" ht="75" x14ac:dyDescent="0.25">
      <c r="A16" s="2" t="s">
        <v>62</v>
      </c>
      <c r="B16" s="2" t="s">
        <v>13</v>
      </c>
      <c r="C16" s="2" t="s">
        <v>16</v>
      </c>
      <c r="D16" s="3" t="s">
        <v>63</v>
      </c>
      <c r="E16" s="2" t="s">
        <v>64</v>
      </c>
      <c r="F16" s="4">
        <v>1478.04</v>
      </c>
      <c r="G16" s="4"/>
      <c r="H16" s="4">
        <f t="shared" si="0"/>
        <v>0</v>
      </c>
      <c r="I16" s="4"/>
      <c r="J16" s="4">
        <f t="shared" si="1"/>
        <v>0</v>
      </c>
      <c r="K16" s="9">
        <f t="shared" si="2"/>
        <v>0</v>
      </c>
    </row>
    <row r="17" spans="1:11" ht="60" x14ac:dyDescent="0.25">
      <c r="A17" s="2" t="s">
        <v>65</v>
      </c>
      <c r="B17" s="2" t="s">
        <v>13</v>
      </c>
      <c r="C17" s="2" t="s">
        <v>17</v>
      </c>
      <c r="D17" s="3" t="s">
        <v>66</v>
      </c>
      <c r="E17" s="2" t="s">
        <v>64</v>
      </c>
      <c r="F17" s="4">
        <v>1478.04</v>
      </c>
      <c r="G17" s="4"/>
      <c r="H17" s="4">
        <f t="shared" si="0"/>
        <v>0</v>
      </c>
      <c r="I17" s="4"/>
      <c r="J17" s="4">
        <f t="shared" si="1"/>
        <v>0</v>
      </c>
      <c r="K17" s="9">
        <f t="shared" si="2"/>
        <v>0</v>
      </c>
    </row>
    <row r="18" spans="1:11" s="6" customFormat="1" x14ac:dyDescent="0.25">
      <c r="A18" s="7"/>
      <c r="B18" s="7"/>
      <c r="C18" s="7"/>
      <c r="D18" s="8" t="s">
        <v>116</v>
      </c>
      <c r="E18" s="7"/>
      <c r="F18" s="9"/>
      <c r="G18" s="9"/>
      <c r="H18" s="9">
        <f>SUM(H13:H17)</f>
        <v>0</v>
      </c>
      <c r="I18" s="9"/>
      <c r="J18" s="9">
        <f>SUM(J13:J17)</f>
        <v>0</v>
      </c>
      <c r="K18" s="9">
        <f t="shared" si="2"/>
        <v>0</v>
      </c>
    </row>
    <row r="19" spans="1:11" s="6" customFormat="1" ht="30" x14ac:dyDescent="0.25">
      <c r="A19" s="7" t="s">
        <v>67</v>
      </c>
      <c r="B19" s="7"/>
      <c r="C19" s="7"/>
      <c r="D19" s="8" t="s">
        <v>18</v>
      </c>
      <c r="E19" s="7" t="s">
        <v>7</v>
      </c>
      <c r="F19" s="9"/>
      <c r="G19" s="9"/>
      <c r="H19" s="9"/>
      <c r="I19" s="9"/>
      <c r="J19" s="9"/>
      <c r="K19" s="9"/>
    </row>
    <row r="20" spans="1:11" ht="30" x14ac:dyDescent="0.25">
      <c r="A20" s="2" t="s">
        <v>68</v>
      </c>
      <c r="B20" s="2" t="s">
        <v>19</v>
      </c>
      <c r="C20" s="2" t="s">
        <v>20</v>
      </c>
      <c r="D20" s="3" t="s">
        <v>69</v>
      </c>
      <c r="E20" s="2" t="s">
        <v>70</v>
      </c>
      <c r="F20" s="4">
        <v>1238.1600000000001</v>
      </c>
      <c r="G20" s="4"/>
      <c r="H20" s="4">
        <f t="shared" ref="H20:H25" si="3">G20*F20</f>
        <v>0</v>
      </c>
      <c r="I20" s="4"/>
      <c r="J20" s="4">
        <f t="shared" ref="J20:J25" si="4">F20*I20</f>
        <v>0</v>
      </c>
      <c r="K20" s="9">
        <f t="shared" ref="K20:K26" si="5">J20+H20</f>
        <v>0</v>
      </c>
    </row>
    <row r="21" spans="1:11" ht="45" x14ac:dyDescent="0.25">
      <c r="A21" s="2" t="s">
        <v>71</v>
      </c>
      <c r="B21" s="2" t="s">
        <v>19</v>
      </c>
      <c r="C21" s="2" t="s">
        <v>21</v>
      </c>
      <c r="D21" s="3" t="s">
        <v>72</v>
      </c>
      <c r="E21" s="2" t="s">
        <v>70</v>
      </c>
      <c r="F21" s="4">
        <v>1238.1600000000001</v>
      </c>
      <c r="G21" s="4"/>
      <c r="H21" s="4">
        <f t="shared" si="3"/>
        <v>0</v>
      </c>
      <c r="I21" s="4"/>
      <c r="J21" s="4">
        <f t="shared" si="4"/>
        <v>0</v>
      </c>
      <c r="K21" s="9">
        <f t="shared" si="5"/>
        <v>0</v>
      </c>
    </row>
    <row r="22" spans="1:11" ht="60" x14ac:dyDescent="0.25">
      <c r="A22" s="2" t="s">
        <v>73</v>
      </c>
      <c r="B22" s="2" t="s">
        <v>19</v>
      </c>
      <c r="C22" s="2" t="s">
        <v>22</v>
      </c>
      <c r="D22" s="3" t="s">
        <v>74</v>
      </c>
      <c r="E22" s="2" t="s">
        <v>61</v>
      </c>
      <c r="F22" s="4">
        <v>49.526400000000002</v>
      </c>
      <c r="G22" s="4"/>
      <c r="H22" s="4">
        <f t="shared" si="3"/>
        <v>0</v>
      </c>
      <c r="I22" s="4"/>
      <c r="J22" s="4">
        <f t="shared" si="4"/>
        <v>0</v>
      </c>
      <c r="K22" s="9">
        <f t="shared" si="5"/>
        <v>0</v>
      </c>
    </row>
    <row r="23" spans="1:11" ht="45" x14ac:dyDescent="0.25">
      <c r="A23" s="2" t="s">
        <v>75</v>
      </c>
      <c r="B23" s="2" t="s">
        <v>19</v>
      </c>
      <c r="C23" s="2" t="s">
        <v>21</v>
      </c>
      <c r="D23" s="3" t="s">
        <v>72</v>
      </c>
      <c r="E23" s="2" t="s">
        <v>70</v>
      </c>
      <c r="F23" s="4">
        <v>825.72</v>
      </c>
      <c r="G23" s="4"/>
      <c r="H23" s="4">
        <f t="shared" si="3"/>
        <v>0</v>
      </c>
      <c r="I23" s="4"/>
      <c r="J23" s="4">
        <f t="shared" si="4"/>
        <v>0</v>
      </c>
      <c r="K23" s="9">
        <f t="shared" si="5"/>
        <v>0</v>
      </c>
    </row>
    <row r="24" spans="1:11" ht="60" x14ac:dyDescent="0.25">
      <c r="A24" s="2" t="s">
        <v>76</v>
      </c>
      <c r="B24" s="2" t="s">
        <v>19</v>
      </c>
      <c r="C24" s="2" t="s">
        <v>22</v>
      </c>
      <c r="D24" s="3" t="s">
        <v>74</v>
      </c>
      <c r="E24" s="2" t="s">
        <v>61</v>
      </c>
      <c r="F24" s="4">
        <v>24.771599999999999</v>
      </c>
      <c r="G24" s="4"/>
      <c r="H24" s="4">
        <f t="shared" si="3"/>
        <v>0</v>
      </c>
      <c r="I24" s="4"/>
      <c r="J24" s="4">
        <f t="shared" si="4"/>
        <v>0</v>
      </c>
      <c r="K24" s="9">
        <f t="shared" si="5"/>
        <v>0</v>
      </c>
    </row>
    <row r="25" spans="1:11" ht="75" x14ac:dyDescent="0.25">
      <c r="A25" s="2" t="s">
        <v>77</v>
      </c>
      <c r="B25" s="2" t="s">
        <v>13</v>
      </c>
      <c r="C25" s="2" t="s">
        <v>23</v>
      </c>
      <c r="D25" s="3" t="s">
        <v>78</v>
      </c>
      <c r="E25" s="2" t="s">
        <v>64</v>
      </c>
      <c r="F25" s="4">
        <v>2265.7919999999999</v>
      </c>
      <c r="G25" s="4"/>
      <c r="H25" s="4">
        <f t="shared" si="3"/>
        <v>0</v>
      </c>
      <c r="I25" s="4"/>
      <c r="J25" s="4">
        <f t="shared" si="4"/>
        <v>0</v>
      </c>
      <c r="K25" s="9">
        <f t="shared" si="5"/>
        <v>0</v>
      </c>
    </row>
    <row r="26" spans="1:11" s="6" customFormat="1" x14ac:dyDescent="0.25">
      <c r="A26" s="7"/>
      <c r="B26" s="7"/>
      <c r="C26" s="7"/>
      <c r="D26" s="8" t="s">
        <v>116</v>
      </c>
      <c r="E26" s="7"/>
      <c r="F26" s="9"/>
      <c r="G26" s="9"/>
      <c r="H26" s="9">
        <f>SUM(H20:H25)</f>
        <v>0</v>
      </c>
      <c r="I26" s="9"/>
      <c r="J26" s="9">
        <f>SUM(J20:J25)</f>
        <v>0</v>
      </c>
      <c r="K26" s="9">
        <f t="shared" si="5"/>
        <v>0</v>
      </c>
    </row>
    <row r="27" spans="1:11" s="6" customFormat="1" x14ac:dyDescent="0.25">
      <c r="A27" s="7" t="s">
        <v>79</v>
      </c>
      <c r="B27" s="7"/>
      <c r="C27" s="7"/>
      <c r="D27" s="8" t="s">
        <v>24</v>
      </c>
      <c r="E27" s="7" t="s">
        <v>7</v>
      </c>
      <c r="F27" s="9"/>
      <c r="G27" s="9"/>
      <c r="H27" s="9"/>
      <c r="I27" s="9"/>
      <c r="J27" s="9"/>
      <c r="K27" s="9"/>
    </row>
    <row r="28" spans="1:11" x14ac:dyDescent="0.25">
      <c r="A28" s="2" t="s">
        <v>80</v>
      </c>
      <c r="B28" s="2" t="s">
        <v>25</v>
      </c>
      <c r="C28" s="2" t="s">
        <v>26</v>
      </c>
      <c r="D28" s="3" t="s">
        <v>27</v>
      </c>
      <c r="E28" s="2" t="s">
        <v>28</v>
      </c>
      <c r="F28" s="4">
        <v>0.31</v>
      </c>
      <c r="G28" s="4"/>
      <c r="H28" s="4">
        <f t="shared" ref="H28:H33" si="6">G28*F28</f>
        <v>0</v>
      </c>
      <c r="I28" s="4"/>
      <c r="J28" s="4">
        <f t="shared" ref="J28:J33" si="7">F28*I28</f>
        <v>0</v>
      </c>
      <c r="K28" s="9">
        <f t="shared" ref="K28:K43" si="8">J28+H28</f>
        <v>0</v>
      </c>
    </row>
    <row r="29" spans="1:11" ht="45" x14ac:dyDescent="0.25">
      <c r="A29" s="2" t="s">
        <v>81</v>
      </c>
      <c r="B29" s="2" t="s">
        <v>8</v>
      </c>
      <c r="C29" s="2" t="s">
        <v>29</v>
      </c>
      <c r="D29" s="3" t="s">
        <v>82</v>
      </c>
      <c r="E29" s="2" t="s">
        <v>83</v>
      </c>
      <c r="F29" s="4">
        <v>2</v>
      </c>
      <c r="G29" s="4"/>
      <c r="H29" s="4">
        <f t="shared" si="6"/>
        <v>0</v>
      </c>
      <c r="I29" s="4"/>
      <c r="J29" s="4">
        <f t="shared" si="7"/>
        <v>0</v>
      </c>
      <c r="K29" s="9">
        <f t="shared" si="8"/>
        <v>0</v>
      </c>
    </row>
    <row r="30" spans="1:11" x14ac:dyDescent="0.25">
      <c r="A30" s="2" t="s">
        <v>84</v>
      </c>
      <c r="B30" s="2" t="s">
        <v>25</v>
      </c>
      <c r="C30" s="2" t="s">
        <v>26</v>
      </c>
      <c r="D30" s="3" t="s">
        <v>27</v>
      </c>
      <c r="E30" s="2" t="s">
        <v>28</v>
      </c>
      <c r="F30" s="4">
        <v>0.5</v>
      </c>
      <c r="G30" s="4"/>
      <c r="H30" s="4">
        <f t="shared" si="6"/>
        <v>0</v>
      </c>
      <c r="I30" s="4"/>
      <c r="J30" s="4">
        <f t="shared" si="7"/>
        <v>0</v>
      </c>
      <c r="K30" s="9">
        <f t="shared" si="8"/>
        <v>0</v>
      </c>
    </row>
    <row r="31" spans="1:11" ht="30" x14ac:dyDescent="0.25">
      <c r="A31" s="2" t="s">
        <v>85</v>
      </c>
      <c r="B31" s="2" t="s">
        <v>25</v>
      </c>
      <c r="C31" s="2" t="s">
        <v>30</v>
      </c>
      <c r="D31" s="3" t="s">
        <v>31</v>
      </c>
      <c r="E31" s="2" t="s">
        <v>32</v>
      </c>
      <c r="F31" s="4">
        <v>3</v>
      </c>
      <c r="G31" s="4"/>
      <c r="H31" s="4">
        <f t="shared" si="6"/>
        <v>0</v>
      </c>
      <c r="I31" s="4"/>
      <c r="J31" s="4">
        <f t="shared" si="7"/>
        <v>0</v>
      </c>
      <c r="K31" s="9">
        <f t="shared" si="8"/>
        <v>0</v>
      </c>
    </row>
    <row r="32" spans="1:11" ht="105" x14ac:dyDescent="0.25">
      <c r="A32" s="2" t="s">
        <v>86</v>
      </c>
      <c r="B32" s="2" t="s">
        <v>13</v>
      </c>
      <c r="C32" s="2" t="s">
        <v>33</v>
      </c>
      <c r="D32" s="3" t="s">
        <v>87</v>
      </c>
      <c r="E32" s="2" t="s">
        <v>28</v>
      </c>
      <c r="F32" s="4">
        <v>188.51999999999998</v>
      </c>
      <c r="G32" s="4"/>
      <c r="H32" s="4">
        <f t="shared" si="6"/>
        <v>0</v>
      </c>
      <c r="I32" s="4"/>
      <c r="J32" s="4">
        <f t="shared" si="7"/>
        <v>0</v>
      </c>
      <c r="K32" s="9">
        <f t="shared" si="8"/>
        <v>0</v>
      </c>
    </row>
    <row r="33" spans="1:11 16381:16381" ht="45" x14ac:dyDescent="0.25">
      <c r="A33" s="2" t="s">
        <v>88</v>
      </c>
      <c r="B33" s="2" t="s">
        <v>13</v>
      </c>
      <c r="C33" s="2" t="s">
        <v>34</v>
      </c>
      <c r="D33" s="3" t="s">
        <v>35</v>
      </c>
      <c r="E33" s="2" t="s">
        <v>28</v>
      </c>
      <c r="F33" s="4">
        <v>50.92</v>
      </c>
      <c r="G33" s="4"/>
      <c r="H33" s="4">
        <f t="shared" si="6"/>
        <v>0</v>
      </c>
      <c r="I33" s="4"/>
      <c r="J33" s="4">
        <f t="shared" si="7"/>
        <v>0</v>
      </c>
      <c r="K33" s="9">
        <f t="shared" si="8"/>
        <v>0</v>
      </c>
    </row>
    <row r="34" spans="1:11 16381:16381" s="6" customFormat="1" x14ac:dyDescent="0.25">
      <c r="A34" s="7"/>
      <c r="B34" s="7"/>
      <c r="C34" s="7"/>
      <c r="D34" s="8" t="s">
        <v>116</v>
      </c>
      <c r="E34" s="7"/>
      <c r="F34" s="9"/>
      <c r="G34" s="9"/>
      <c r="H34" s="9">
        <f>SUM(H28:H33)</f>
        <v>0</v>
      </c>
      <c r="I34" s="9"/>
      <c r="J34" s="9">
        <f>SUM(J28:J33)</f>
        <v>0</v>
      </c>
      <c r="K34" s="9">
        <f t="shared" si="8"/>
        <v>0</v>
      </c>
    </row>
    <row r="35" spans="1:11 16381:16381" s="6" customFormat="1" ht="30" x14ac:dyDescent="0.25">
      <c r="A35" s="7" t="s">
        <v>89</v>
      </c>
      <c r="B35" s="7"/>
      <c r="C35" s="7"/>
      <c r="D35" s="8" t="s">
        <v>36</v>
      </c>
      <c r="E35" s="7" t="s">
        <v>7</v>
      </c>
      <c r="F35" s="9">
        <v>0</v>
      </c>
      <c r="G35" s="9"/>
      <c r="H35" s="9"/>
      <c r="I35" s="9"/>
      <c r="J35" s="9">
        <f t="shared" ref="J35:J42" si="9">F35*I35</f>
        <v>0</v>
      </c>
      <c r="K35" s="9">
        <f t="shared" si="8"/>
        <v>0</v>
      </c>
    </row>
    <row r="36" spans="1:11 16381:16381" x14ac:dyDescent="0.25">
      <c r="A36" s="2" t="s">
        <v>90</v>
      </c>
      <c r="B36" s="2" t="s">
        <v>25</v>
      </c>
      <c r="C36" s="2" t="s">
        <v>37</v>
      </c>
      <c r="D36" s="3" t="s">
        <v>38</v>
      </c>
      <c r="E36" s="2" t="s">
        <v>39</v>
      </c>
      <c r="F36" s="4">
        <v>216</v>
      </c>
      <c r="G36" s="4"/>
      <c r="H36" s="4">
        <f t="shared" ref="H36:H42" si="10">G36*F36</f>
        <v>0</v>
      </c>
      <c r="I36" s="4"/>
      <c r="J36" s="4">
        <f t="shared" si="9"/>
        <v>0</v>
      </c>
      <c r="K36" s="9">
        <f t="shared" si="8"/>
        <v>0</v>
      </c>
    </row>
    <row r="37" spans="1:11 16381:16381" ht="105" x14ac:dyDescent="0.25">
      <c r="A37" s="2" t="s">
        <v>91</v>
      </c>
      <c r="B37" s="2" t="s">
        <v>13</v>
      </c>
      <c r="C37" s="2" t="s">
        <v>40</v>
      </c>
      <c r="D37" s="3" t="s">
        <v>92</v>
      </c>
      <c r="E37" s="2" t="s">
        <v>39</v>
      </c>
      <c r="F37" s="4">
        <v>216</v>
      </c>
      <c r="G37" s="4"/>
      <c r="H37" s="4">
        <f t="shared" si="10"/>
        <v>0</v>
      </c>
      <c r="I37" s="4"/>
      <c r="J37" s="4">
        <f t="shared" si="9"/>
        <v>0</v>
      </c>
      <c r="K37" s="9">
        <f t="shared" si="8"/>
        <v>0</v>
      </c>
    </row>
    <row r="38" spans="1:11 16381:16381" x14ac:dyDescent="0.25">
      <c r="A38" s="2" t="s">
        <v>93</v>
      </c>
      <c r="B38" s="2" t="s">
        <v>11</v>
      </c>
      <c r="C38" s="2" t="s">
        <v>41</v>
      </c>
      <c r="D38" s="3" t="s">
        <v>94</v>
      </c>
      <c r="E38" s="2" t="s">
        <v>28</v>
      </c>
      <c r="F38" s="4">
        <v>216</v>
      </c>
      <c r="G38" s="4"/>
      <c r="H38" s="4">
        <f t="shared" si="10"/>
        <v>0</v>
      </c>
      <c r="I38" s="4"/>
      <c r="J38" s="4">
        <f t="shared" si="9"/>
        <v>0</v>
      </c>
      <c r="K38" s="9">
        <f t="shared" si="8"/>
        <v>0</v>
      </c>
    </row>
    <row r="39" spans="1:11 16381:16381" ht="60" x14ac:dyDescent="0.25">
      <c r="A39" s="2" t="s">
        <v>95</v>
      </c>
      <c r="B39" s="2" t="s">
        <v>13</v>
      </c>
      <c r="C39" s="2" t="s">
        <v>42</v>
      </c>
      <c r="D39" s="3" t="s">
        <v>96</v>
      </c>
      <c r="E39" s="2" t="s">
        <v>28</v>
      </c>
      <c r="F39" s="4">
        <v>370.6</v>
      </c>
      <c r="G39" s="4"/>
      <c r="H39" s="4">
        <f t="shared" si="10"/>
        <v>0</v>
      </c>
      <c r="I39" s="4"/>
      <c r="J39" s="4">
        <f t="shared" si="9"/>
        <v>0</v>
      </c>
      <c r="K39" s="9">
        <f t="shared" si="8"/>
        <v>0</v>
      </c>
    </row>
    <row r="40" spans="1:11 16381:16381" ht="75" x14ac:dyDescent="0.25">
      <c r="A40" s="2" t="s">
        <v>97</v>
      </c>
      <c r="B40" s="2" t="s">
        <v>13</v>
      </c>
      <c r="C40" s="2" t="s">
        <v>43</v>
      </c>
      <c r="D40" s="3" t="s">
        <v>98</v>
      </c>
      <c r="E40" s="2" t="s">
        <v>61</v>
      </c>
      <c r="F40" s="4">
        <v>37.06</v>
      </c>
      <c r="G40" s="4"/>
      <c r="H40" s="4">
        <f t="shared" si="10"/>
        <v>0</v>
      </c>
      <c r="I40" s="4"/>
      <c r="J40" s="4">
        <f t="shared" si="9"/>
        <v>0</v>
      </c>
      <c r="K40" s="9">
        <f t="shared" si="8"/>
        <v>0</v>
      </c>
    </row>
    <row r="41" spans="1:11 16381:16381" ht="60" x14ac:dyDescent="0.25">
      <c r="A41" s="2" t="s">
        <v>99</v>
      </c>
      <c r="B41" s="2" t="s">
        <v>13</v>
      </c>
      <c r="C41" s="2" t="s">
        <v>44</v>
      </c>
      <c r="D41" s="3" t="s">
        <v>100</v>
      </c>
      <c r="E41" s="2" t="s">
        <v>28</v>
      </c>
      <c r="F41" s="4">
        <v>321</v>
      </c>
      <c r="G41" s="4"/>
      <c r="H41" s="4">
        <f t="shared" si="10"/>
        <v>0</v>
      </c>
      <c r="I41" s="4"/>
      <c r="J41" s="4">
        <f t="shared" si="9"/>
        <v>0</v>
      </c>
      <c r="K41" s="9">
        <f t="shared" si="8"/>
        <v>0</v>
      </c>
    </row>
    <row r="42" spans="1:11 16381:16381" ht="75" x14ac:dyDescent="0.25">
      <c r="A42" s="2" t="s">
        <v>101</v>
      </c>
      <c r="B42" s="2" t="s">
        <v>13</v>
      </c>
      <c r="C42" s="2" t="s">
        <v>45</v>
      </c>
      <c r="D42" s="3" t="s">
        <v>102</v>
      </c>
      <c r="E42" s="2" t="s">
        <v>28</v>
      </c>
      <c r="F42" s="4">
        <v>49.6</v>
      </c>
      <c r="G42" s="4"/>
      <c r="H42" s="4">
        <f t="shared" si="10"/>
        <v>0</v>
      </c>
      <c r="I42" s="4"/>
      <c r="J42" s="4">
        <f t="shared" si="9"/>
        <v>0</v>
      </c>
      <c r="K42" s="9">
        <f t="shared" si="8"/>
        <v>0</v>
      </c>
    </row>
    <row r="43" spans="1:11 16381:16381" s="6" customFormat="1" x14ac:dyDescent="0.25">
      <c r="A43" s="7"/>
      <c r="B43" s="7"/>
      <c r="C43" s="7"/>
      <c r="D43" s="8" t="s">
        <v>116</v>
      </c>
      <c r="E43" s="7"/>
      <c r="F43" s="9"/>
      <c r="G43" s="9"/>
      <c r="H43" s="9">
        <f>SUM(H36:H42)</f>
        <v>0</v>
      </c>
      <c r="I43" s="9"/>
      <c r="J43" s="9">
        <f>SUM(J35:J42)</f>
        <v>0</v>
      </c>
      <c r="K43" s="9">
        <f t="shared" si="8"/>
        <v>0</v>
      </c>
      <c r="XFA43" s="11">
        <f>SUM(K43)</f>
        <v>0</v>
      </c>
    </row>
    <row r="44" spans="1:11 16381:16381" s="6" customFormat="1" x14ac:dyDescent="0.25">
      <c r="A44" s="7" t="s">
        <v>103</v>
      </c>
      <c r="B44" s="7"/>
      <c r="C44" s="7"/>
      <c r="D44" s="8" t="s">
        <v>46</v>
      </c>
      <c r="E44" s="7" t="s">
        <v>7</v>
      </c>
      <c r="F44" s="9"/>
      <c r="G44" s="9"/>
      <c r="H44" s="9"/>
      <c r="I44" s="9"/>
      <c r="J44" s="9"/>
      <c r="K44" s="9"/>
      <c r="XFA44" s="11">
        <f>SUM(H44:XEZ44)</f>
        <v>0</v>
      </c>
    </row>
    <row r="45" spans="1:11 16381:16381" ht="30" x14ac:dyDescent="0.25">
      <c r="A45" s="2" t="s">
        <v>104</v>
      </c>
      <c r="B45" s="2" t="s">
        <v>19</v>
      </c>
      <c r="C45" s="2" t="s">
        <v>47</v>
      </c>
      <c r="D45" s="3" t="s">
        <v>105</v>
      </c>
      <c r="E45" s="2" t="s">
        <v>32</v>
      </c>
      <c r="F45" s="4">
        <v>1</v>
      </c>
      <c r="G45" s="4"/>
      <c r="H45" s="4">
        <f t="shared" ref="H45:H46" si="11">G45*F45</f>
        <v>0</v>
      </c>
      <c r="I45" s="4"/>
      <c r="J45" s="4">
        <f t="shared" ref="J45:J46" si="12">F45*I45</f>
        <v>0</v>
      </c>
      <c r="K45" s="9">
        <f t="shared" ref="K45:K48" si="13">J45+H45</f>
        <v>0</v>
      </c>
    </row>
    <row r="46" spans="1:11 16381:16381" x14ac:dyDescent="0.25">
      <c r="A46" s="2" t="s">
        <v>106</v>
      </c>
      <c r="B46" s="2" t="s">
        <v>11</v>
      </c>
      <c r="C46" s="2" t="s">
        <v>48</v>
      </c>
      <c r="D46" s="3" t="s">
        <v>107</v>
      </c>
      <c r="E46" s="2" t="s">
        <v>32</v>
      </c>
      <c r="F46" s="4">
        <v>1</v>
      </c>
      <c r="G46" s="4"/>
      <c r="H46" s="4">
        <f t="shared" si="11"/>
        <v>0</v>
      </c>
      <c r="I46" s="4"/>
      <c r="J46" s="4">
        <f t="shared" si="12"/>
        <v>0</v>
      </c>
      <c r="K46" s="9">
        <f t="shared" si="13"/>
        <v>0</v>
      </c>
    </row>
    <row r="47" spans="1:11 16381:16381" s="6" customFormat="1" x14ac:dyDescent="0.25">
      <c r="A47" s="7"/>
      <c r="B47" s="7"/>
      <c r="C47" s="7"/>
      <c r="D47" s="8" t="s">
        <v>116</v>
      </c>
      <c r="E47" s="7"/>
      <c r="F47" s="9"/>
      <c r="G47" s="9"/>
      <c r="H47" s="9">
        <f>SUM(H45:H46)</f>
        <v>0</v>
      </c>
      <c r="I47" s="9"/>
      <c r="J47" s="9">
        <f>SUM(J45:J46)</f>
        <v>0</v>
      </c>
      <c r="K47" s="9">
        <f t="shared" si="13"/>
        <v>0</v>
      </c>
    </row>
    <row r="48" spans="1:11 16381:16381" s="6" customFormat="1" x14ac:dyDescent="0.25">
      <c r="A48" s="7"/>
      <c r="B48" s="7"/>
      <c r="C48" s="7"/>
      <c r="D48" s="8" t="s">
        <v>117</v>
      </c>
      <c r="E48" s="7"/>
      <c r="F48" s="9"/>
      <c r="G48" s="9"/>
      <c r="H48" s="9">
        <f>SUM(H47+H43+H34+H26+H18+H11)</f>
        <v>0</v>
      </c>
      <c r="I48" s="9"/>
      <c r="J48" s="9">
        <f>SUM(J47+J43+J34+J26+J18+J11)</f>
        <v>0</v>
      </c>
      <c r="K48" s="9">
        <f t="shared" si="13"/>
        <v>0</v>
      </c>
    </row>
    <row r="50" spans="2:11" ht="31.5" customHeight="1" x14ac:dyDescent="0.25">
      <c r="B50" s="13" t="s">
        <v>130</v>
      </c>
      <c r="C50" s="6"/>
      <c r="D50" s="12"/>
      <c r="E50" s="19">
        <f>K48</f>
        <v>0</v>
      </c>
      <c r="F50" s="19"/>
      <c r="G50" s="20" t="s">
        <v>131</v>
      </c>
      <c r="H50" s="20"/>
      <c r="I50" s="20"/>
      <c r="J50" s="20"/>
      <c r="K50" s="20"/>
    </row>
    <row r="51" spans="2:11" ht="31.5" customHeight="1" x14ac:dyDescent="0.25">
      <c r="B51" s="13" t="s">
        <v>119</v>
      </c>
      <c r="C51" s="6"/>
      <c r="D51" s="12"/>
      <c r="E51" s="19">
        <f>H48</f>
        <v>0</v>
      </c>
      <c r="F51" s="19"/>
      <c r="G51" s="20" t="s">
        <v>131</v>
      </c>
      <c r="H51" s="20"/>
      <c r="I51" s="20"/>
      <c r="J51" s="20"/>
      <c r="K51" s="20"/>
    </row>
    <row r="52" spans="2:11" ht="31.5" customHeight="1" x14ac:dyDescent="0.25">
      <c r="B52" s="13" t="s">
        <v>120</v>
      </c>
      <c r="C52" s="6"/>
      <c r="D52" s="12"/>
      <c r="E52" s="19">
        <f>J48</f>
        <v>0</v>
      </c>
      <c r="F52" s="19"/>
      <c r="G52" s="20" t="s">
        <v>131</v>
      </c>
      <c r="H52" s="20"/>
      <c r="I52" s="20"/>
      <c r="J52" s="20"/>
      <c r="K52" s="20"/>
    </row>
    <row r="54" spans="2:11" x14ac:dyDescent="0.25">
      <c r="B54" s="13" t="s">
        <v>132</v>
      </c>
      <c r="E54" s="14"/>
    </row>
    <row r="56" spans="2:11" x14ac:dyDescent="0.25">
      <c r="B56" s="13" t="s">
        <v>133</v>
      </c>
      <c r="G56" s="15"/>
    </row>
  </sheetData>
  <mergeCells count="7">
    <mergeCell ref="E52:F52"/>
    <mergeCell ref="G52:K52"/>
    <mergeCell ref="A1:K1"/>
    <mergeCell ref="E50:F50"/>
    <mergeCell ref="G50:K50"/>
    <mergeCell ref="E51:F51"/>
    <mergeCell ref="G51:K51"/>
  </mergeCells>
  <pageMargins left="0.51181102362204722" right="0.51181102362204722" top="0.78740157480314965" bottom="0.78740157480314965" header="0.31496062992125984" footer="0.31496062992125984"/>
  <pageSetup paperSize="9" scale="94" orientation="landscape" horizontalDpi="0" verticalDpi="0" r:id="rId1"/>
  <rowBreaks count="1" manualBreakCount="1">
    <brk id="3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56"/>
  <sheetViews>
    <sheetView tabSelected="1" zoomScaleNormal="100" zoomScaleSheetLayoutView="55" workbookViewId="0">
      <selection activeCell="D71" sqref="D71"/>
    </sheetView>
  </sheetViews>
  <sheetFormatPr defaultRowHeight="15" x14ac:dyDescent="0.25"/>
  <cols>
    <col min="2" max="2" width="7.42578125" customWidth="1"/>
    <col min="3" max="3" width="8" customWidth="1"/>
    <col min="4" max="4" width="36.28515625" style="1" customWidth="1"/>
    <col min="5" max="5" width="11.5703125" bestFit="1" customWidth="1"/>
    <col min="6" max="10" width="11.85546875" style="5" customWidth="1"/>
    <col min="11" max="11" width="11.85546875" style="10" customWidth="1"/>
  </cols>
  <sheetData>
    <row r="1" spans="1:11" ht="21" x14ac:dyDescent="0.35">
      <c r="A1" s="21" t="s">
        <v>109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3" spans="1:11" x14ac:dyDescent="0.25">
      <c r="A3" s="6" t="s">
        <v>110</v>
      </c>
    </row>
    <row r="4" spans="1:11" x14ac:dyDescent="0.25">
      <c r="A4" s="6" t="s">
        <v>127</v>
      </c>
    </row>
    <row r="5" spans="1:11" x14ac:dyDescent="0.25">
      <c r="A5" s="6" t="s">
        <v>128</v>
      </c>
    </row>
    <row r="6" spans="1:11" x14ac:dyDescent="0.25">
      <c r="A6" s="6" t="s">
        <v>108</v>
      </c>
    </row>
    <row r="8" spans="1:11" ht="45" x14ac:dyDescent="0.25">
      <c r="A8" s="16" t="s">
        <v>0</v>
      </c>
      <c r="B8" s="16" t="s">
        <v>1</v>
      </c>
      <c r="C8" s="16" t="s">
        <v>2</v>
      </c>
      <c r="D8" s="17" t="s">
        <v>3</v>
      </c>
      <c r="E8" s="17" t="s">
        <v>4</v>
      </c>
      <c r="F8" s="18" t="s">
        <v>5</v>
      </c>
      <c r="G8" s="18" t="s">
        <v>111</v>
      </c>
      <c r="H8" s="18" t="s">
        <v>112</v>
      </c>
      <c r="I8" s="18" t="s">
        <v>113</v>
      </c>
      <c r="J8" s="18" t="s">
        <v>114</v>
      </c>
      <c r="K8" s="18" t="s">
        <v>115</v>
      </c>
    </row>
    <row r="9" spans="1:11" s="6" customFormat="1" x14ac:dyDescent="0.25">
      <c r="A9" s="7" t="s">
        <v>49</v>
      </c>
      <c r="B9" s="7"/>
      <c r="C9" s="7"/>
      <c r="D9" s="8" t="s">
        <v>6</v>
      </c>
      <c r="E9" s="7" t="s">
        <v>7</v>
      </c>
      <c r="F9" s="9"/>
      <c r="G9" s="9"/>
      <c r="H9" s="9"/>
      <c r="I9" s="9"/>
      <c r="J9" s="9"/>
      <c r="K9" s="9"/>
    </row>
    <row r="10" spans="1:11" ht="60" x14ac:dyDescent="0.25">
      <c r="A10" s="2" t="s">
        <v>50</v>
      </c>
      <c r="B10" s="2" t="s">
        <v>8</v>
      </c>
      <c r="C10" s="2" t="s">
        <v>9</v>
      </c>
      <c r="D10" s="3" t="s">
        <v>51</v>
      </c>
      <c r="E10" s="2" t="s">
        <v>52</v>
      </c>
      <c r="F10" s="4">
        <v>2.88</v>
      </c>
      <c r="G10" s="4">
        <v>222.57</v>
      </c>
      <c r="H10" s="4">
        <f>G10*F10</f>
        <v>641.00159999999994</v>
      </c>
      <c r="I10" s="4">
        <v>55.64</v>
      </c>
      <c r="J10" s="4">
        <f>F10*I10</f>
        <v>160.2432</v>
      </c>
      <c r="K10" s="9">
        <f>J10+H10</f>
        <v>801.24479999999994</v>
      </c>
    </row>
    <row r="11" spans="1:11" s="6" customFormat="1" x14ac:dyDescent="0.25">
      <c r="A11" s="7"/>
      <c r="B11" s="7"/>
      <c r="C11" s="7"/>
      <c r="D11" s="8" t="s">
        <v>116</v>
      </c>
      <c r="E11" s="7"/>
      <c r="F11" s="9"/>
      <c r="G11" s="9"/>
      <c r="H11" s="9">
        <f>SUM(H10)</f>
        <v>641.00159999999994</v>
      </c>
      <c r="I11" s="9"/>
      <c r="J11" s="9">
        <f>SUM(J10)</f>
        <v>160.2432</v>
      </c>
      <c r="K11" s="9">
        <f>J11+H11</f>
        <v>801.24479999999994</v>
      </c>
    </row>
    <row r="12" spans="1:11" s="6" customFormat="1" ht="30" x14ac:dyDescent="0.25">
      <c r="A12" s="7" t="s">
        <v>53</v>
      </c>
      <c r="B12" s="7"/>
      <c r="C12" s="7"/>
      <c r="D12" s="8" t="s">
        <v>10</v>
      </c>
      <c r="E12" s="7" t="s">
        <v>7</v>
      </c>
      <c r="F12" s="9"/>
      <c r="G12" s="9"/>
      <c r="H12" s="9"/>
      <c r="I12" s="9"/>
      <c r="J12" s="9"/>
      <c r="K12" s="9"/>
    </row>
    <row r="13" spans="1:11" ht="30" x14ac:dyDescent="0.25">
      <c r="A13" s="2" t="s">
        <v>54</v>
      </c>
      <c r="B13" s="2" t="s">
        <v>11</v>
      </c>
      <c r="C13" s="2" t="s">
        <v>12</v>
      </c>
      <c r="D13" s="3" t="s">
        <v>55</v>
      </c>
      <c r="E13" s="2" t="s">
        <v>56</v>
      </c>
      <c r="F13" s="4">
        <v>1231.7</v>
      </c>
      <c r="G13" s="4">
        <v>2.97</v>
      </c>
      <c r="H13" s="4">
        <f t="shared" ref="H13:H17" si="0">G13*F13</f>
        <v>3658.1490000000003</v>
      </c>
      <c r="I13" s="4">
        <v>6.93</v>
      </c>
      <c r="J13" s="4">
        <f t="shared" ref="J13:J17" si="1">F13*I13</f>
        <v>8535.6810000000005</v>
      </c>
      <c r="K13" s="9">
        <f t="shared" ref="K13:K18" si="2">J13+H13</f>
        <v>12193.830000000002</v>
      </c>
    </row>
    <row r="14" spans="1:11" ht="45" x14ac:dyDescent="0.25">
      <c r="A14" s="2" t="s">
        <v>57</v>
      </c>
      <c r="B14" s="2" t="s">
        <v>13</v>
      </c>
      <c r="C14" s="2" t="s">
        <v>14</v>
      </c>
      <c r="D14" s="3" t="s">
        <v>58</v>
      </c>
      <c r="E14" s="2" t="s">
        <v>28</v>
      </c>
      <c r="F14" s="4">
        <v>1231.7</v>
      </c>
      <c r="G14" s="4">
        <v>0.73</v>
      </c>
      <c r="H14" s="4">
        <f t="shared" si="0"/>
        <v>899.14099999999996</v>
      </c>
      <c r="I14" s="4">
        <v>2.68</v>
      </c>
      <c r="J14" s="4">
        <f t="shared" si="1"/>
        <v>3300.9560000000001</v>
      </c>
      <c r="K14" s="9">
        <f t="shared" si="2"/>
        <v>4200.0969999999998</v>
      </c>
    </row>
    <row r="15" spans="1:11" ht="60" x14ac:dyDescent="0.25">
      <c r="A15" s="2" t="s">
        <v>59</v>
      </c>
      <c r="B15" s="2" t="s">
        <v>11</v>
      </c>
      <c r="C15" s="2" t="s">
        <v>15</v>
      </c>
      <c r="D15" s="3" t="s">
        <v>60</v>
      </c>
      <c r="E15" s="2" t="s">
        <v>61</v>
      </c>
      <c r="F15" s="4">
        <v>49.268000000000001</v>
      </c>
      <c r="G15" s="4">
        <v>464.25</v>
      </c>
      <c r="H15" s="4">
        <f t="shared" si="0"/>
        <v>22872.669000000002</v>
      </c>
      <c r="I15" s="4">
        <v>1083.22</v>
      </c>
      <c r="J15" s="4">
        <f t="shared" si="1"/>
        <v>53368.08296</v>
      </c>
      <c r="K15" s="9">
        <f t="shared" si="2"/>
        <v>76240.751959999994</v>
      </c>
    </row>
    <row r="16" spans="1:11" ht="75" x14ac:dyDescent="0.25">
      <c r="A16" s="2" t="s">
        <v>62</v>
      </c>
      <c r="B16" s="2" t="s">
        <v>13</v>
      </c>
      <c r="C16" s="2" t="s">
        <v>16</v>
      </c>
      <c r="D16" s="3" t="s">
        <v>63</v>
      </c>
      <c r="E16" s="2" t="s">
        <v>64</v>
      </c>
      <c r="F16" s="4">
        <v>1478.04</v>
      </c>
      <c r="G16" s="4">
        <v>0.33</v>
      </c>
      <c r="H16" s="4">
        <f t="shared" si="0"/>
        <v>487.75319999999999</v>
      </c>
      <c r="I16" s="4">
        <v>0.77</v>
      </c>
      <c r="J16" s="4">
        <f t="shared" si="1"/>
        <v>1138.0907999999999</v>
      </c>
      <c r="K16" s="9">
        <f t="shared" si="2"/>
        <v>1625.8440000000001</v>
      </c>
    </row>
    <row r="17" spans="1:11" ht="60" x14ac:dyDescent="0.25">
      <c r="A17" s="2" t="s">
        <v>65</v>
      </c>
      <c r="B17" s="2" t="s">
        <v>13</v>
      </c>
      <c r="C17" s="2" t="s">
        <v>17</v>
      </c>
      <c r="D17" s="3" t="s">
        <v>66</v>
      </c>
      <c r="E17" s="2" t="s">
        <v>64</v>
      </c>
      <c r="F17" s="4">
        <v>1478.04</v>
      </c>
      <c r="G17" s="4">
        <v>0.9</v>
      </c>
      <c r="H17" s="4">
        <f t="shared" si="0"/>
        <v>1330.2360000000001</v>
      </c>
      <c r="I17" s="4">
        <v>2.14</v>
      </c>
      <c r="J17" s="4">
        <f t="shared" si="1"/>
        <v>3163.0056</v>
      </c>
      <c r="K17" s="9">
        <f t="shared" si="2"/>
        <v>4493.2416000000003</v>
      </c>
    </row>
    <row r="18" spans="1:11" s="6" customFormat="1" x14ac:dyDescent="0.25">
      <c r="A18" s="7"/>
      <c r="B18" s="7"/>
      <c r="C18" s="7"/>
      <c r="D18" s="8" t="s">
        <v>116</v>
      </c>
      <c r="E18" s="7"/>
      <c r="F18" s="9"/>
      <c r="G18" s="9"/>
      <c r="H18" s="9">
        <f>SUM(H13:H17)</f>
        <v>29247.948200000003</v>
      </c>
      <c r="I18" s="9"/>
      <c r="J18" s="9">
        <f>SUM(J13:J17)</f>
        <v>69505.816360000012</v>
      </c>
      <c r="K18" s="9">
        <f t="shared" si="2"/>
        <v>98753.764560000011</v>
      </c>
    </row>
    <row r="19" spans="1:11" s="6" customFormat="1" ht="30" x14ac:dyDescent="0.25">
      <c r="A19" s="7" t="s">
        <v>67</v>
      </c>
      <c r="B19" s="7"/>
      <c r="C19" s="7"/>
      <c r="D19" s="8" t="s">
        <v>18</v>
      </c>
      <c r="E19" s="7" t="s">
        <v>7</v>
      </c>
      <c r="F19" s="9"/>
      <c r="G19" s="9"/>
      <c r="H19" s="9"/>
      <c r="I19" s="9"/>
      <c r="J19" s="9"/>
      <c r="K19" s="9"/>
    </row>
    <row r="20" spans="1:11" ht="30" x14ac:dyDescent="0.25">
      <c r="A20" s="2" t="s">
        <v>68</v>
      </c>
      <c r="B20" s="2" t="s">
        <v>19</v>
      </c>
      <c r="C20" s="2" t="s">
        <v>20</v>
      </c>
      <c r="D20" s="3" t="s">
        <v>69</v>
      </c>
      <c r="E20" s="2" t="s">
        <v>70</v>
      </c>
      <c r="F20" s="4">
        <v>1238.1600000000001</v>
      </c>
      <c r="G20" s="4">
        <v>1.75</v>
      </c>
      <c r="H20" s="4">
        <f t="shared" ref="H20:H25" si="3">G20*F20</f>
        <v>2166.7800000000002</v>
      </c>
      <c r="I20" s="4">
        <v>1.22</v>
      </c>
      <c r="J20" s="4">
        <f t="shared" ref="J20:J25" si="4">F20*I20</f>
        <v>1510.5552</v>
      </c>
      <c r="K20" s="9">
        <f t="shared" ref="K20:K26" si="5">J20+H20</f>
        <v>3677.3352000000004</v>
      </c>
    </row>
    <row r="21" spans="1:11" ht="45" x14ac:dyDescent="0.25">
      <c r="A21" s="2" t="s">
        <v>71</v>
      </c>
      <c r="B21" s="2" t="s">
        <v>19</v>
      </c>
      <c r="C21" s="2" t="s">
        <v>21</v>
      </c>
      <c r="D21" s="3" t="s">
        <v>72</v>
      </c>
      <c r="E21" s="2" t="s">
        <v>70</v>
      </c>
      <c r="F21" s="4">
        <v>1238.1600000000001</v>
      </c>
      <c r="G21" s="4">
        <v>2.68</v>
      </c>
      <c r="H21" s="4">
        <f t="shared" si="3"/>
        <v>3318.2688000000003</v>
      </c>
      <c r="I21" s="4">
        <v>0.63</v>
      </c>
      <c r="J21" s="4">
        <f t="shared" si="4"/>
        <v>780.0408000000001</v>
      </c>
      <c r="K21" s="9">
        <f t="shared" si="5"/>
        <v>4098.3096000000005</v>
      </c>
    </row>
    <row r="22" spans="1:11" ht="75" x14ac:dyDescent="0.25">
      <c r="A22" s="2" t="s">
        <v>73</v>
      </c>
      <c r="B22" s="2" t="s">
        <v>19</v>
      </c>
      <c r="C22" s="2" t="s">
        <v>22</v>
      </c>
      <c r="D22" s="3" t="s">
        <v>134</v>
      </c>
      <c r="E22" s="2" t="s">
        <v>61</v>
      </c>
      <c r="F22" s="4">
        <v>49.526400000000002</v>
      </c>
      <c r="G22" s="4">
        <v>1080</v>
      </c>
      <c r="H22" s="4">
        <f t="shared" si="3"/>
        <v>53488.512000000002</v>
      </c>
      <c r="I22" s="4">
        <v>452.77</v>
      </c>
      <c r="J22" s="4">
        <f t="shared" si="4"/>
        <v>22424.068127999999</v>
      </c>
      <c r="K22" s="9">
        <f t="shared" si="5"/>
        <v>75912.580128000001</v>
      </c>
    </row>
    <row r="23" spans="1:11" ht="45" x14ac:dyDescent="0.25">
      <c r="A23" s="2" t="s">
        <v>75</v>
      </c>
      <c r="B23" s="2" t="s">
        <v>19</v>
      </c>
      <c r="C23" s="2" t="s">
        <v>21</v>
      </c>
      <c r="D23" s="3" t="s">
        <v>72</v>
      </c>
      <c r="E23" s="2" t="s">
        <v>70</v>
      </c>
      <c r="F23" s="4">
        <v>825.72</v>
      </c>
      <c r="G23" s="4">
        <v>2.68</v>
      </c>
      <c r="H23" s="4">
        <f t="shared" si="3"/>
        <v>2212.9296000000004</v>
      </c>
      <c r="I23" s="4">
        <v>0.63</v>
      </c>
      <c r="J23" s="4">
        <f t="shared" si="4"/>
        <v>520.20360000000005</v>
      </c>
      <c r="K23" s="9">
        <f t="shared" si="5"/>
        <v>2733.1332000000002</v>
      </c>
    </row>
    <row r="24" spans="1:11" ht="75" x14ac:dyDescent="0.25">
      <c r="A24" s="2" t="s">
        <v>76</v>
      </c>
      <c r="B24" s="2" t="s">
        <v>19</v>
      </c>
      <c r="C24" s="2" t="s">
        <v>22</v>
      </c>
      <c r="D24" s="3" t="s">
        <v>135</v>
      </c>
      <c r="E24" s="2" t="s">
        <v>61</v>
      </c>
      <c r="F24" s="4">
        <v>24.771599999999999</v>
      </c>
      <c r="G24" s="4">
        <v>1080</v>
      </c>
      <c r="H24" s="4">
        <f t="shared" si="3"/>
        <v>26753.327999999998</v>
      </c>
      <c r="I24" s="4">
        <v>452.77</v>
      </c>
      <c r="J24" s="4">
        <f t="shared" si="4"/>
        <v>11215.837331999999</v>
      </c>
      <c r="K24" s="9">
        <f t="shared" si="5"/>
        <v>37969.165331999997</v>
      </c>
    </row>
    <row r="25" spans="1:11" ht="75" x14ac:dyDescent="0.25">
      <c r="A25" s="2" t="s">
        <v>77</v>
      </c>
      <c r="B25" s="2" t="s">
        <v>13</v>
      </c>
      <c r="C25" s="2" t="s">
        <v>23</v>
      </c>
      <c r="D25" s="3" t="s">
        <v>78</v>
      </c>
      <c r="E25" s="2" t="s">
        <v>64</v>
      </c>
      <c r="F25" s="4">
        <v>2265.7919999999999</v>
      </c>
      <c r="G25" s="4">
        <v>0.4</v>
      </c>
      <c r="H25" s="4">
        <f t="shared" si="3"/>
        <v>906.31680000000006</v>
      </c>
      <c r="I25" s="4">
        <v>0.91</v>
      </c>
      <c r="J25" s="4">
        <f t="shared" si="4"/>
        <v>2061.8707199999999</v>
      </c>
      <c r="K25" s="9">
        <f t="shared" si="5"/>
        <v>2968.1875199999999</v>
      </c>
    </row>
    <row r="26" spans="1:11" s="6" customFormat="1" x14ac:dyDescent="0.25">
      <c r="A26" s="7"/>
      <c r="B26" s="7"/>
      <c r="C26" s="7"/>
      <c r="D26" s="8" t="s">
        <v>116</v>
      </c>
      <c r="E26" s="7"/>
      <c r="F26" s="9"/>
      <c r="G26" s="9"/>
      <c r="H26" s="9">
        <f>SUM(H20:H25)</f>
        <v>88846.135200000004</v>
      </c>
      <c r="I26" s="9"/>
      <c r="J26" s="9">
        <f>SUM(J20:J25)</f>
        <v>38512.575779999999</v>
      </c>
      <c r="K26" s="9">
        <f t="shared" si="5"/>
        <v>127358.71098</v>
      </c>
    </row>
    <row r="27" spans="1:11" s="6" customFormat="1" x14ac:dyDescent="0.25">
      <c r="A27" s="7" t="s">
        <v>79</v>
      </c>
      <c r="B27" s="7"/>
      <c r="C27" s="7"/>
      <c r="D27" s="8" t="s">
        <v>24</v>
      </c>
      <c r="E27" s="7" t="s">
        <v>7</v>
      </c>
      <c r="F27" s="9"/>
      <c r="G27" s="9"/>
      <c r="H27" s="9"/>
      <c r="I27" s="9"/>
      <c r="J27" s="9"/>
      <c r="K27" s="9"/>
    </row>
    <row r="28" spans="1:11" x14ac:dyDescent="0.25">
      <c r="A28" s="2" t="s">
        <v>80</v>
      </c>
      <c r="B28" s="2" t="s">
        <v>25</v>
      </c>
      <c r="C28" s="2" t="s">
        <v>26</v>
      </c>
      <c r="D28" s="3" t="s">
        <v>27</v>
      </c>
      <c r="E28" s="2" t="s">
        <v>28</v>
      </c>
      <c r="F28" s="4">
        <v>0.31</v>
      </c>
      <c r="G28" s="4">
        <v>185</v>
      </c>
      <c r="H28" s="4">
        <f t="shared" ref="H28:H33" si="6">G28*F28</f>
        <v>57.35</v>
      </c>
      <c r="I28" s="4">
        <v>432.59</v>
      </c>
      <c r="J28" s="4">
        <f t="shared" ref="J28:J33" si="7">F28*I28</f>
        <v>134.10290000000001</v>
      </c>
      <c r="K28" s="9">
        <f t="shared" ref="K28:K34" si="8">J28+H28</f>
        <v>191.4529</v>
      </c>
    </row>
    <row r="29" spans="1:11" ht="45" x14ac:dyDescent="0.25">
      <c r="A29" s="2" t="s">
        <v>81</v>
      </c>
      <c r="B29" s="2" t="s">
        <v>8</v>
      </c>
      <c r="C29" s="2" t="s">
        <v>29</v>
      </c>
      <c r="D29" s="3" t="s">
        <v>82</v>
      </c>
      <c r="E29" s="2" t="s">
        <v>83</v>
      </c>
      <c r="F29" s="4">
        <v>2</v>
      </c>
      <c r="G29" s="4">
        <v>28.5</v>
      </c>
      <c r="H29" s="4">
        <f t="shared" si="6"/>
        <v>57</v>
      </c>
      <c r="I29" s="4">
        <v>63.31</v>
      </c>
      <c r="J29" s="4">
        <f t="shared" si="7"/>
        <v>126.62</v>
      </c>
      <c r="K29" s="9">
        <f t="shared" si="8"/>
        <v>183.62</v>
      </c>
    </row>
    <row r="30" spans="1:11" x14ac:dyDescent="0.25">
      <c r="A30" s="2" t="s">
        <v>84</v>
      </c>
      <c r="B30" s="2" t="s">
        <v>25</v>
      </c>
      <c r="C30" s="2" t="s">
        <v>26</v>
      </c>
      <c r="D30" s="3" t="s">
        <v>27</v>
      </c>
      <c r="E30" s="2" t="s">
        <v>28</v>
      </c>
      <c r="F30" s="4">
        <v>0.5</v>
      </c>
      <c r="G30" s="4">
        <v>185</v>
      </c>
      <c r="H30" s="4">
        <f t="shared" si="6"/>
        <v>92.5</v>
      </c>
      <c r="I30" s="4">
        <v>432.59</v>
      </c>
      <c r="J30" s="4">
        <f t="shared" si="7"/>
        <v>216.29499999999999</v>
      </c>
      <c r="K30" s="9">
        <f t="shared" si="8"/>
        <v>308.79499999999996</v>
      </c>
    </row>
    <row r="31" spans="1:11" ht="30" x14ac:dyDescent="0.25">
      <c r="A31" s="2" t="s">
        <v>85</v>
      </c>
      <c r="B31" s="2" t="s">
        <v>25</v>
      </c>
      <c r="C31" s="2" t="s">
        <v>30</v>
      </c>
      <c r="D31" s="3" t="s">
        <v>31</v>
      </c>
      <c r="E31" s="2" t="s">
        <v>32</v>
      </c>
      <c r="F31" s="4">
        <v>3</v>
      </c>
      <c r="G31" s="4">
        <v>50</v>
      </c>
      <c r="H31" s="4">
        <f t="shared" si="6"/>
        <v>150</v>
      </c>
      <c r="I31" s="4">
        <v>360.81</v>
      </c>
      <c r="J31" s="4">
        <f t="shared" si="7"/>
        <v>1082.43</v>
      </c>
      <c r="K31" s="9">
        <f t="shared" si="8"/>
        <v>1232.43</v>
      </c>
    </row>
    <row r="32" spans="1:11" ht="105" x14ac:dyDescent="0.25">
      <c r="A32" s="2" t="s">
        <v>86</v>
      </c>
      <c r="B32" s="2" t="s">
        <v>13</v>
      </c>
      <c r="C32" s="2" t="s">
        <v>33</v>
      </c>
      <c r="D32" s="3" t="s">
        <v>87</v>
      </c>
      <c r="E32" s="2" t="s">
        <v>28</v>
      </c>
      <c r="F32" s="4">
        <v>188.51999999999998</v>
      </c>
      <c r="G32" s="4">
        <v>3.1</v>
      </c>
      <c r="H32" s="4">
        <f t="shared" si="6"/>
        <v>584.41199999999992</v>
      </c>
      <c r="I32" s="4">
        <v>1.91</v>
      </c>
      <c r="J32" s="4">
        <f t="shared" si="7"/>
        <v>360.07319999999993</v>
      </c>
      <c r="K32" s="9">
        <f t="shared" si="8"/>
        <v>944.48519999999985</v>
      </c>
    </row>
    <row r="33" spans="1:11 16381:16381" ht="45" x14ac:dyDescent="0.25">
      <c r="A33" s="2" t="s">
        <v>88</v>
      </c>
      <c r="B33" s="2" t="s">
        <v>13</v>
      </c>
      <c r="C33" s="2" t="s">
        <v>34</v>
      </c>
      <c r="D33" s="3" t="s">
        <v>35</v>
      </c>
      <c r="E33" s="2" t="s">
        <v>28</v>
      </c>
      <c r="F33" s="4">
        <v>50.92</v>
      </c>
      <c r="G33" s="4">
        <v>17</v>
      </c>
      <c r="H33" s="4">
        <f t="shared" si="6"/>
        <v>865.64</v>
      </c>
      <c r="I33" s="4">
        <v>9.15</v>
      </c>
      <c r="J33" s="4">
        <f t="shared" si="7"/>
        <v>465.91800000000001</v>
      </c>
      <c r="K33" s="9">
        <f t="shared" si="8"/>
        <v>1331.558</v>
      </c>
    </row>
    <row r="34" spans="1:11 16381:16381" s="6" customFormat="1" x14ac:dyDescent="0.25">
      <c r="A34" s="7"/>
      <c r="B34" s="7"/>
      <c r="C34" s="7"/>
      <c r="D34" s="8" t="s">
        <v>116</v>
      </c>
      <c r="E34" s="7"/>
      <c r="F34" s="9"/>
      <c r="G34" s="9"/>
      <c r="H34" s="9">
        <f>SUM(H28:H33)</f>
        <v>1806.902</v>
      </c>
      <c r="I34" s="9"/>
      <c r="J34" s="9">
        <f>SUM(J28:J33)</f>
        <v>2385.4391000000001</v>
      </c>
      <c r="K34" s="9">
        <f t="shared" si="8"/>
        <v>4192.3410999999996</v>
      </c>
    </row>
    <row r="35" spans="1:11 16381:16381" s="6" customFormat="1" ht="30" x14ac:dyDescent="0.25">
      <c r="A35" s="7" t="s">
        <v>89</v>
      </c>
      <c r="B35" s="7"/>
      <c r="C35" s="7"/>
      <c r="D35" s="8" t="s">
        <v>36</v>
      </c>
      <c r="E35" s="7" t="s">
        <v>7</v>
      </c>
      <c r="F35" s="9">
        <v>0</v>
      </c>
      <c r="G35" s="9"/>
      <c r="H35" s="9"/>
      <c r="I35" s="9"/>
      <c r="J35" s="9">
        <f t="shared" ref="J35:J42" si="9">F35*I35</f>
        <v>0</v>
      </c>
      <c r="K35" s="9">
        <f t="shared" ref="K35:K43" si="10">J35+H35</f>
        <v>0</v>
      </c>
    </row>
    <row r="36" spans="1:11 16381:16381" x14ac:dyDescent="0.25">
      <c r="A36" s="2" t="s">
        <v>90</v>
      </c>
      <c r="B36" s="2" t="s">
        <v>25</v>
      </c>
      <c r="C36" s="2" t="s">
        <v>37</v>
      </c>
      <c r="D36" s="3" t="s">
        <v>38</v>
      </c>
      <c r="E36" s="2" t="s">
        <v>39</v>
      </c>
      <c r="F36" s="4">
        <v>216</v>
      </c>
      <c r="G36" s="4">
        <v>12.5</v>
      </c>
      <c r="H36" s="4">
        <f t="shared" ref="H36:H42" si="11">G36*F36</f>
        <v>2700</v>
      </c>
      <c r="I36" s="4">
        <v>22.43</v>
      </c>
      <c r="J36" s="4">
        <f t="shared" si="9"/>
        <v>4844.88</v>
      </c>
      <c r="K36" s="9">
        <f t="shared" si="10"/>
        <v>7544.88</v>
      </c>
    </row>
    <row r="37" spans="1:11 16381:16381" ht="105" x14ac:dyDescent="0.25">
      <c r="A37" s="2" t="s">
        <v>91</v>
      </c>
      <c r="B37" s="2" t="s">
        <v>13</v>
      </c>
      <c r="C37" s="2" t="s">
        <v>40</v>
      </c>
      <c r="D37" s="3" t="s">
        <v>92</v>
      </c>
      <c r="E37" s="2" t="s">
        <v>39</v>
      </c>
      <c r="F37" s="4">
        <v>216</v>
      </c>
      <c r="G37" s="4">
        <v>28</v>
      </c>
      <c r="H37" s="4">
        <f t="shared" si="11"/>
        <v>6048</v>
      </c>
      <c r="I37" s="4">
        <v>32.630000000000003</v>
      </c>
      <c r="J37" s="4">
        <f t="shared" si="9"/>
        <v>7048.0800000000008</v>
      </c>
      <c r="K37" s="9">
        <f t="shared" si="10"/>
        <v>13096.080000000002</v>
      </c>
    </row>
    <row r="38" spans="1:11 16381:16381" x14ac:dyDescent="0.25">
      <c r="A38" s="2" t="s">
        <v>93</v>
      </c>
      <c r="B38" s="2" t="s">
        <v>11</v>
      </c>
      <c r="C38" s="2" t="s">
        <v>41</v>
      </c>
      <c r="D38" s="3" t="s">
        <v>94</v>
      </c>
      <c r="E38" s="2" t="s">
        <v>28</v>
      </c>
      <c r="F38" s="4">
        <v>216</v>
      </c>
      <c r="G38" s="4">
        <v>1.76</v>
      </c>
      <c r="H38" s="4">
        <f t="shared" si="11"/>
        <v>380.16</v>
      </c>
      <c r="I38" s="4">
        <v>3.27</v>
      </c>
      <c r="J38" s="4">
        <f t="shared" si="9"/>
        <v>706.32</v>
      </c>
      <c r="K38" s="9">
        <f t="shared" si="10"/>
        <v>1086.48</v>
      </c>
    </row>
    <row r="39" spans="1:11 16381:16381" ht="60" x14ac:dyDescent="0.25">
      <c r="A39" s="2" t="s">
        <v>95</v>
      </c>
      <c r="B39" s="2" t="s">
        <v>13</v>
      </c>
      <c r="C39" s="2" t="s">
        <v>42</v>
      </c>
      <c r="D39" s="3" t="s">
        <v>96</v>
      </c>
      <c r="E39" s="2" t="s">
        <v>28</v>
      </c>
      <c r="F39" s="4">
        <v>370.6</v>
      </c>
      <c r="G39" s="4">
        <v>0.5</v>
      </c>
      <c r="H39" s="4">
        <f t="shared" si="11"/>
        <v>185.3</v>
      </c>
      <c r="I39" s="4">
        <v>2.2799999999999998</v>
      </c>
      <c r="J39" s="4">
        <f t="shared" si="9"/>
        <v>844.96799999999996</v>
      </c>
      <c r="K39" s="9">
        <f t="shared" si="10"/>
        <v>1030.268</v>
      </c>
    </row>
    <row r="40" spans="1:11 16381:16381" ht="75" x14ac:dyDescent="0.25">
      <c r="A40" s="2" t="s">
        <v>97</v>
      </c>
      <c r="B40" s="2" t="s">
        <v>13</v>
      </c>
      <c r="C40" s="2" t="s">
        <v>43</v>
      </c>
      <c r="D40" s="3" t="s">
        <v>98</v>
      </c>
      <c r="E40" s="2" t="s">
        <v>61</v>
      </c>
      <c r="F40" s="4">
        <v>37.06</v>
      </c>
      <c r="G40" s="4">
        <v>45</v>
      </c>
      <c r="H40" s="4">
        <f t="shared" si="11"/>
        <v>1667.7</v>
      </c>
      <c r="I40" s="4">
        <v>79.17</v>
      </c>
      <c r="J40" s="4">
        <f t="shared" si="9"/>
        <v>2934.0402000000004</v>
      </c>
      <c r="K40" s="9">
        <f t="shared" si="10"/>
        <v>4601.7402000000002</v>
      </c>
    </row>
    <row r="41" spans="1:11 16381:16381" ht="60" x14ac:dyDescent="0.25">
      <c r="A41" s="2" t="s">
        <v>99</v>
      </c>
      <c r="B41" s="2" t="s">
        <v>13</v>
      </c>
      <c r="C41" s="2" t="s">
        <v>44</v>
      </c>
      <c r="D41" s="3" t="s">
        <v>100</v>
      </c>
      <c r="E41" s="2" t="s">
        <v>28</v>
      </c>
      <c r="F41" s="4">
        <v>321</v>
      </c>
      <c r="G41" s="4">
        <v>40</v>
      </c>
      <c r="H41" s="4">
        <f t="shared" si="11"/>
        <v>12840</v>
      </c>
      <c r="I41" s="4">
        <v>44.37</v>
      </c>
      <c r="J41" s="4">
        <f t="shared" si="9"/>
        <v>14242.769999999999</v>
      </c>
      <c r="K41" s="9">
        <f t="shared" si="10"/>
        <v>27082.769999999997</v>
      </c>
    </row>
    <row r="42" spans="1:11 16381:16381" ht="75" x14ac:dyDescent="0.25">
      <c r="A42" s="2" t="s">
        <v>101</v>
      </c>
      <c r="B42" s="2" t="s">
        <v>13</v>
      </c>
      <c r="C42" s="2" t="s">
        <v>45</v>
      </c>
      <c r="D42" s="3" t="s">
        <v>102</v>
      </c>
      <c r="E42" s="2" t="s">
        <v>28</v>
      </c>
      <c r="F42" s="4">
        <v>49.6</v>
      </c>
      <c r="G42" s="4">
        <v>27</v>
      </c>
      <c r="H42" s="4">
        <f t="shared" si="11"/>
        <v>1339.2</v>
      </c>
      <c r="I42" s="4">
        <v>51.31</v>
      </c>
      <c r="J42" s="4">
        <f t="shared" si="9"/>
        <v>2544.9760000000001</v>
      </c>
      <c r="K42" s="9">
        <f t="shared" si="10"/>
        <v>3884.1760000000004</v>
      </c>
    </row>
    <row r="43" spans="1:11 16381:16381" s="6" customFormat="1" x14ac:dyDescent="0.25">
      <c r="A43" s="7"/>
      <c r="B43" s="7"/>
      <c r="C43" s="7"/>
      <c r="D43" s="8" t="s">
        <v>116</v>
      </c>
      <c r="E43" s="7"/>
      <c r="F43" s="9"/>
      <c r="G43" s="9"/>
      <c r="H43" s="9">
        <f>SUM(H36:H42)</f>
        <v>25160.36</v>
      </c>
      <c r="I43" s="9"/>
      <c r="J43" s="9">
        <f>SUM(J35:J42)</f>
        <v>33166.034200000002</v>
      </c>
      <c r="K43" s="9">
        <f t="shared" si="10"/>
        <v>58326.394200000002</v>
      </c>
      <c r="XFA43" s="11">
        <f>SUM(K43)</f>
        <v>58326.394200000002</v>
      </c>
    </row>
    <row r="44" spans="1:11 16381:16381" s="6" customFormat="1" x14ac:dyDescent="0.25">
      <c r="A44" s="7" t="s">
        <v>103</v>
      </c>
      <c r="B44" s="7"/>
      <c r="C44" s="7"/>
      <c r="D44" s="8" t="s">
        <v>46</v>
      </c>
      <c r="E44" s="7" t="s">
        <v>7</v>
      </c>
      <c r="F44" s="9"/>
      <c r="G44" s="9"/>
      <c r="H44" s="9"/>
      <c r="I44" s="9"/>
      <c r="J44" s="9"/>
      <c r="K44" s="9"/>
      <c r="XFA44" s="11">
        <f>SUM(H44:XEZ44)</f>
        <v>0</v>
      </c>
    </row>
    <row r="45" spans="1:11 16381:16381" ht="30" x14ac:dyDescent="0.25">
      <c r="A45" s="2" t="s">
        <v>104</v>
      </c>
      <c r="B45" s="2" t="s">
        <v>19</v>
      </c>
      <c r="C45" s="2" t="s">
        <v>47</v>
      </c>
      <c r="D45" s="3" t="s">
        <v>105</v>
      </c>
      <c r="E45" s="2" t="s">
        <v>32</v>
      </c>
      <c r="F45" s="4">
        <v>1</v>
      </c>
      <c r="G45" s="4"/>
      <c r="H45" s="4">
        <f t="shared" ref="H45:H46" si="12">G45*F45</f>
        <v>0</v>
      </c>
      <c r="I45" s="4">
        <v>2379.84</v>
      </c>
      <c r="J45" s="4">
        <f t="shared" ref="J45:J46" si="13">F45*I45</f>
        <v>2379.84</v>
      </c>
      <c r="K45" s="9">
        <f t="shared" ref="K45:K48" si="14">J45+H45</f>
        <v>2379.84</v>
      </c>
    </row>
    <row r="46" spans="1:11 16381:16381" x14ac:dyDescent="0.25">
      <c r="A46" s="2" t="s">
        <v>106</v>
      </c>
      <c r="B46" s="2" t="s">
        <v>11</v>
      </c>
      <c r="C46" s="2" t="s">
        <v>48</v>
      </c>
      <c r="D46" s="3" t="s">
        <v>107</v>
      </c>
      <c r="E46" s="2" t="s">
        <v>32</v>
      </c>
      <c r="F46" s="4">
        <v>1</v>
      </c>
      <c r="G46" s="4"/>
      <c r="H46" s="4">
        <f t="shared" si="12"/>
        <v>0</v>
      </c>
      <c r="I46" s="4">
        <v>8049.84</v>
      </c>
      <c r="J46" s="4">
        <f t="shared" si="13"/>
        <v>8049.84</v>
      </c>
      <c r="K46" s="9">
        <f t="shared" si="14"/>
        <v>8049.84</v>
      </c>
    </row>
    <row r="47" spans="1:11 16381:16381" s="6" customFormat="1" x14ac:dyDescent="0.25">
      <c r="A47" s="7"/>
      <c r="B47" s="7"/>
      <c r="C47" s="7"/>
      <c r="D47" s="8" t="s">
        <v>116</v>
      </c>
      <c r="E47" s="7"/>
      <c r="F47" s="9"/>
      <c r="G47" s="9"/>
      <c r="H47" s="9">
        <f>SUM(H45:H46)</f>
        <v>0</v>
      </c>
      <c r="I47" s="9"/>
      <c r="J47" s="9">
        <f>SUM(J45:J46)</f>
        <v>10429.68</v>
      </c>
      <c r="K47" s="9">
        <f t="shared" si="14"/>
        <v>10429.68</v>
      </c>
    </row>
    <row r="48" spans="1:11 16381:16381" s="6" customFormat="1" x14ac:dyDescent="0.25">
      <c r="A48" s="7"/>
      <c r="B48" s="7"/>
      <c r="C48" s="7"/>
      <c r="D48" s="8" t="s">
        <v>117</v>
      </c>
      <c r="E48" s="7"/>
      <c r="F48" s="9"/>
      <c r="G48" s="9"/>
      <c r="H48" s="9">
        <f>SUM(H47+H43+H34+H26+H18+H11)</f>
        <v>145702.34700000001</v>
      </c>
      <c r="I48" s="9"/>
      <c r="J48" s="9">
        <f>SUM(J47+J43+J34+J26+J18+J11)</f>
        <v>154159.78864000001</v>
      </c>
      <c r="K48" s="9">
        <f t="shared" si="14"/>
        <v>299862.13563999999</v>
      </c>
    </row>
    <row r="50" spans="2:11" ht="31.5" customHeight="1" x14ac:dyDescent="0.25">
      <c r="B50" s="13" t="s">
        <v>118</v>
      </c>
      <c r="C50" s="6"/>
      <c r="D50" s="12"/>
      <c r="E50" s="19">
        <f>K48</f>
        <v>299862.13563999999</v>
      </c>
      <c r="F50" s="19"/>
      <c r="G50" s="20" t="s">
        <v>123</v>
      </c>
      <c r="H50" s="20"/>
      <c r="I50" s="20"/>
      <c r="J50" s="20"/>
      <c r="K50" s="20"/>
    </row>
    <row r="51" spans="2:11" ht="31.5" customHeight="1" x14ac:dyDescent="0.25">
      <c r="B51" s="13" t="s">
        <v>119</v>
      </c>
      <c r="C51" s="6"/>
      <c r="D51" s="12"/>
      <c r="E51" s="19">
        <f>H48</f>
        <v>145702.34700000001</v>
      </c>
      <c r="F51" s="19"/>
      <c r="G51" s="20" t="s">
        <v>121</v>
      </c>
      <c r="H51" s="20"/>
      <c r="I51" s="20"/>
      <c r="J51" s="20"/>
      <c r="K51" s="20"/>
    </row>
    <row r="52" spans="2:11" ht="31.5" customHeight="1" x14ac:dyDescent="0.25">
      <c r="B52" s="13" t="s">
        <v>120</v>
      </c>
      <c r="C52" s="6"/>
      <c r="D52" s="12"/>
      <c r="E52" s="19">
        <f>J48</f>
        <v>154159.78864000001</v>
      </c>
      <c r="F52" s="19"/>
      <c r="G52" s="20" t="s">
        <v>122</v>
      </c>
      <c r="H52" s="20"/>
      <c r="I52" s="20"/>
      <c r="J52" s="20"/>
      <c r="K52" s="20"/>
    </row>
    <row r="54" spans="2:11" x14ac:dyDescent="0.25">
      <c r="E54" s="14" t="s">
        <v>124</v>
      </c>
    </row>
    <row r="56" spans="2:11" x14ac:dyDescent="0.25">
      <c r="B56" s="14" t="s">
        <v>125</v>
      </c>
      <c r="G56" s="15" t="s">
        <v>126</v>
      </c>
    </row>
  </sheetData>
  <mergeCells count="7">
    <mergeCell ref="A1:K1"/>
    <mergeCell ref="E50:F50"/>
    <mergeCell ref="E51:F51"/>
    <mergeCell ref="E52:F52"/>
    <mergeCell ref="G50:K50"/>
    <mergeCell ref="G51:K51"/>
    <mergeCell ref="G52:K52"/>
  </mergeCells>
  <pageMargins left="0.51181102362204722" right="0.51181102362204722" top="0.78740157480314965" bottom="0.78740157480314965" header="0.31496062992125984" footer="0.31496062992125984"/>
  <pageSetup paperSize="9" scale="94" orientation="landscape" horizontalDpi="0" verticalDpi="0" r:id="rId1"/>
  <rowBreaks count="1" manualBreakCount="1">
    <brk id="39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28"/>
  <sheetViews>
    <sheetView zoomScaleNormal="100" zoomScaleSheetLayoutView="55" workbookViewId="0">
      <selection activeCell="B9" sqref="B9"/>
    </sheetView>
  </sheetViews>
  <sheetFormatPr defaultRowHeight="15" x14ac:dyDescent="0.25"/>
  <cols>
    <col min="2" max="2" width="36.28515625" style="1" customWidth="1"/>
    <col min="3" max="3" width="11.5703125" bestFit="1" customWidth="1"/>
    <col min="4" max="9" width="11.85546875" style="5" customWidth="1"/>
  </cols>
  <sheetData>
    <row r="1" spans="1:9" ht="21" x14ac:dyDescent="0.35">
      <c r="A1" s="21" t="s">
        <v>136</v>
      </c>
      <c r="B1" s="21"/>
      <c r="C1" s="21"/>
      <c r="D1" s="21"/>
      <c r="E1" s="21"/>
      <c r="F1" s="21"/>
      <c r="G1" s="21"/>
      <c r="H1" s="21"/>
      <c r="I1" s="21"/>
    </row>
    <row r="3" spans="1:9" x14ac:dyDescent="0.25">
      <c r="A3" s="6" t="s">
        <v>110</v>
      </c>
    </row>
    <row r="4" spans="1:9" x14ac:dyDescent="0.25">
      <c r="A4" s="6" t="s">
        <v>127</v>
      </c>
    </row>
    <row r="5" spans="1:9" x14ac:dyDescent="0.25">
      <c r="A5" s="6" t="s">
        <v>128</v>
      </c>
    </row>
    <row r="6" spans="1:9" x14ac:dyDescent="0.25">
      <c r="A6" s="6" t="s">
        <v>108</v>
      </c>
    </row>
    <row r="8" spans="1:9" x14ac:dyDescent="0.25">
      <c r="A8" s="16" t="s">
        <v>0</v>
      </c>
      <c r="B8" s="17" t="s">
        <v>3</v>
      </c>
      <c r="C8" s="17" t="s">
        <v>137</v>
      </c>
      <c r="D8" s="23" t="s">
        <v>138</v>
      </c>
      <c r="E8" s="24"/>
      <c r="F8" s="23" t="s">
        <v>139</v>
      </c>
      <c r="G8" s="24"/>
      <c r="H8" s="25" t="s">
        <v>140</v>
      </c>
      <c r="I8" s="26"/>
    </row>
    <row r="9" spans="1:9" x14ac:dyDescent="0.25">
      <c r="A9" s="16"/>
      <c r="B9" s="17"/>
      <c r="C9" s="17"/>
      <c r="D9" s="18" t="s">
        <v>141</v>
      </c>
      <c r="E9" s="18" t="s">
        <v>142</v>
      </c>
      <c r="F9" s="18" t="s">
        <v>141</v>
      </c>
      <c r="G9" s="18" t="s">
        <v>142</v>
      </c>
      <c r="H9" s="18" t="s">
        <v>141</v>
      </c>
      <c r="I9" s="18" t="s">
        <v>142</v>
      </c>
    </row>
    <row r="10" spans="1:9" x14ac:dyDescent="0.25">
      <c r="A10" s="16"/>
      <c r="B10" s="17"/>
      <c r="C10" s="17"/>
      <c r="D10" s="18"/>
      <c r="E10" s="18"/>
      <c r="F10" s="18"/>
      <c r="G10" s="18"/>
      <c r="H10" s="18"/>
      <c r="I10" s="18"/>
    </row>
    <row r="11" spans="1:9" s="6" customFormat="1" x14ac:dyDescent="0.25">
      <c r="A11" s="7" t="s">
        <v>49</v>
      </c>
      <c r="B11" s="8" t="s">
        <v>6</v>
      </c>
      <c r="C11" s="7" t="s">
        <v>7</v>
      </c>
      <c r="D11" s="9">
        <v>801.24</v>
      </c>
      <c r="E11" s="22">
        <v>1</v>
      </c>
      <c r="F11" s="9"/>
      <c r="G11" s="22"/>
      <c r="H11" s="9">
        <f>D11+F11</f>
        <v>801.24</v>
      </c>
      <c r="I11" s="22">
        <f>G11+E11</f>
        <v>1</v>
      </c>
    </row>
    <row r="12" spans="1:9" s="6" customFormat="1" x14ac:dyDescent="0.25">
      <c r="A12" s="7"/>
      <c r="B12" s="8"/>
      <c r="C12" s="7"/>
      <c r="D12" s="9"/>
      <c r="E12" s="9"/>
      <c r="F12" s="9"/>
      <c r="G12" s="9"/>
      <c r="H12" s="9"/>
      <c r="I12" s="9"/>
    </row>
    <row r="13" spans="1:9" s="6" customFormat="1" ht="30" x14ac:dyDescent="0.25">
      <c r="A13" s="7" t="s">
        <v>53</v>
      </c>
      <c r="B13" s="8" t="s">
        <v>10</v>
      </c>
      <c r="C13" s="7" t="s">
        <v>7</v>
      </c>
      <c r="D13" s="9">
        <v>98753.764560000011</v>
      </c>
      <c r="E13" s="22">
        <v>1</v>
      </c>
      <c r="F13" s="9"/>
      <c r="G13" s="9"/>
      <c r="H13" s="9">
        <f>D13+F13</f>
        <v>98753.764560000011</v>
      </c>
      <c r="I13" s="22">
        <f>G13+E13</f>
        <v>1</v>
      </c>
    </row>
    <row r="14" spans="1:9" s="6" customFormat="1" x14ac:dyDescent="0.25">
      <c r="A14" s="7"/>
      <c r="B14" s="8"/>
      <c r="C14" s="7"/>
      <c r="D14" s="9"/>
      <c r="E14" s="9"/>
      <c r="F14" s="9"/>
      <c r="G14" s="9"/>
      <c r="H14" s="9"/>
      <c r="I14" s="9"/>
    </row>
    <row r="15" spans="1:9" s="6" customFormat="1" ht="30" x14ac:dyDescent="0.25">
      <c r="A15" s="7" t="s">
        <v>67</v>
      </c>
      <c r="B15" s="8" t="s">
        <v>18</v>
      </c>
      <c r="C15" s="7" t="s">
        <v>7</v>
      </c>
      <c r="D15" s="9">
        <v>127358.71098</v>
      </c>
      <c r="E15" s="22">
        <v>1</v>
      </c>
      <c r="F15" s="9"/>
      <c r="G15" s="9"/>
      <c r="H15" s="9">
        <f>D15+F15</f>
        <v>127358.71098</v>
      </c>
      <c r="I15" s="22">
        <f>G15+E15</f>
        <v>1</v>
      </c>
    </row>
    <row r="16" spans="1:9" s="6" customFormat="1" x14ac:dyDescent="0.25">
      <c r="A16" s="7"/>
      <c r="B16" s="8"/>
      <c r="C16" s="7"/>
      <c r="D16" s="9"/>
      <c r="E16" s="9"/>
      <c r="F16" s="9"/>
      <c r="G16" s="9"/>
      <c r="H16" s="9"/>
      <c r="I16" s="9"/>
    </row>
    <row r="17" spans="1:9 16379:16379" s="6" customFormat="1" x14ac:dyDescent="0.25">
      <c r="A17" s="7" t="s">
        <v>79</v>
      </c>
      <c r="B17" s="8" t="s">
        <v>24</v>
      </c>
      <c r="C17" s="7" t="s">
        <v>7</v>
      </c>
      <c r="D17" s="9"/>
      <c r="E17" s="9"/>
      <c r="F17" s="9">
        <v>4192.3410999999996</v>
      </c>
      <c r="G17" s="22">
        <v>1</v>
      </c>
      <c r="H17" s="9">
        <f>D17+F17</f>
        <v>4192.3410999999996</v>
      </c>
      <c r="I17" s="22">
        <f>G17+E17</f>
        <v>1</v>
      </c>
    </row>
    <row r="18" spans="1:9 16379:16379" s="6" customFormat="1" x14ac:dyDescent="0.25">
      <c r="A18" s="7"/>
      <c r="B18" s="8"/>
      <c r="C18" s="7"/>
      <c r="D18" s="9"/>
      <c r="E18" s="9"/>
      <c r="F18" s="9"/>
      <c r="G18" s="9"/>
      <c r="H18" s="9"/>
      <c r="I18" s="9"/>
    </row>
    <row r="19" spans="1:9 16379:16379" s="6" customFormat="1" ht="30" x14ac:dyDescent="0.25">
      <c r="A19" s="7" t="s">
        <v>89</v>
      </c>
      <c r="B19" s="8" t="s">
        <v>36</v>
      </c>
      <c r="C19" s="7" t="s">
        <v>7</v>
      </c>
      <c r="D19" s="9">
        <v>29163.200000000001</v>
      </c>
      <c r="E19" s="22">
        <v>0.5</v>
      </c>
      <c r="F19" s="9">
        <v>29163.200000000001</v>
      </c>
      <c r="G19" s="22">
        <v>0.5</v>
      </c>
      <c r="H19" s="9">
        <f>D19+F19</f>
        <v>58326.400000000001</v>
      </c>
      <c r="I19" s="22">
        <f>G19+E19</f>
        <v>1</v>
      </c>
    </row>
    <row r="20" spans="1:9 16379:16379" s="6" customFormat="1" x14ac:dyDescent="0.25">
      <c r="A20" s="7"/>
      <c r="B20" s="8"/>
      <c r="C20" s="7"/>
      <c r="D20" s="9"/>
      <c r="E20" s="9"/>
      <c r="F20" s="9"/>
      <c r="G20" s="9"/>
      <c r="H20" s="9"/>
      <c r="I20" s="9"/>
      <c r="XEY20" s="11"/>
    </row>
    <row r="21" spans="1:9 16379:16379" s="6" customFormat="1" x14ac:dyDescent="0.25">
      <c r="A21" s="7" t="s">
        <v>103</v>
      </c>
      <c r="B21" s="8" t="s">
        <v>46</v>
      </c>
      <c r="C21" s="7" t="s">
        <v>7</v>
      </c>
      <c r="D21" s="9">
        <v>10429.68</v>
      </c>
      <c r="E21" s="22">
        <v>0.5</v>
      </c>
      <c r="F21" s="9"/>
      <c r="G21" s="22">
        <v>0.5</v>
      </c>
      <c r="H21" s="9">
        <f>D21+F21</f>
        <v>10429.68</v>
      </c>
      <c r="I21" s="22">
        <f>G21+E21</f>
        <v>1</v>
      </c>
      <c r="XEY21" s="11">
        <f>SUM(H21:XEX21)</f>
        <v>10430.68</v>
      </c>
    </row>
    <row r="22" spans="1:9 16379:16379" s="6" customFormat="1" x14ac:dyDescent="0.25">
      <c r="A22" s="7"/>
      <c r="B22" s="8"/>
      <c r="C22" s="7"/>
      <c r="D22" s="9"/>
      <c r="E22" s="9"/>
      <c r="F22" s="9"/>
      <c r="G22" s="9"/>
      <c r="H22" s="9"/>
      <c r="I22" s="9"/>
    </row>
    <row r="23" spans="1:9 16379:16379" s="6" customFormat="1" x14ac:dyDescent="0.25">
      <c r="A23" s="7"/>
      <c r="B23" s="8" t="s">
        <v>117</v>
      </c>
      <c r="C23" s="7"/>
      <c r="D23" s="9">
        <f>SUM(D10:D22)</f>
        <v>266506.59554000001</v>
      </c>
      <c r="E23" s="28">
        <f>D23/H23</f>
        <v>0.88876374498710031</v>
      </c>
      <c r="F23" s="9">
        <f>SUM(F10:F22)</f>
        <v>33355.541100000002</v>
      </c>
      <c r="G23" s="27">
        <f>F23/H23</f>
        <v>0.11123625501289965</v>
      </c>
      <c r="H23" s="9">
        <f>D23+F23</f>
        <v>299862.13664000004</v>
      </c>
      <c r="I23" s="22">
        <v>1</v>
      </c>
    </row>
    <row r="26" spans="1:9 16379:16379" x14ac:dyDescent="0.25">
      <c r="C26" s="14" t="s">
        <v>124</v>
      </c>
    </row>
    <row r="28" spans="1:9 16379:16379" x14ac:dyDescent="0.25">
      <c r="F28" s="15" t="s">
        <v>126</v>
      </c>
      <c r="G28" s="15"/>
    </row>
  </sheetData>
  <mergeCells count="4">
    <mergeCell ref="D8:E8"/>
    <mergeCell ref="F8:G8"/>
    <mergeCell ref="H8:I8"/>
    <mergeCell ref="A1:I1"/>
  </mergeCells>
  <pageMargins left="0.51181102362204722" right="0.51181102362204722" top="0.78740157480314965" bottom="0.78740157480314965" header="0.31496062992125984" footer="0.31496062992125984"/>
  <pageSetup paperSize="9" scale="94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PROPOSTA</vt:lpstr>
      <vt:lpstr>ORCAMENTO</vt:lpstr>
      <vt:lpstr>CRONOGRAMA</vt:lpstr>
      <vt:lpstr>CRONOGRAMA!Area_de_impressao</vt:lpstr>
      <vt:lpstr>ORCAMENTO!Area_de_impressao</vt:lpstr>
      <vt:lpstr>PROPOSTA!Area_de_impressao</vt:lpstr>
      <vt:lpstr>CRONOGRAMA!Titulos_de_impressao</vt:lpstr>
      <vt:lpstr>ORCAMENTO!Titulos_de_impressao</vt:lpstr>
      <vt:lpstr>PROPOSTA!Titulos_de_impressao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cp:lastPrinted>2022-09-08T17:34:14Z</cp:lastPrinted>
  <dcterms:created xsi:type="dcterms:W3CDTF">2022-09-05T14:35:28Z</dcterms:created>
  <dcterms:modified xsi:type="dcterms:W3CDTF">2022-09-08T17:34:23Z</dcterms:modified>
</cp:coreProperties>
</file>